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180" tabRatio="947" activeTab="19"/>
  </bookViews>
  <sheets>
    <sheet name="封皮" sheetId="1" r:id="rId1"/>
    <sheet name="目录" sheetId="2" r:id="rId2"/>
    <sheet name="名词解释" sheetId="3" r:id="rId3"/>
    <sheet name="附表1" sheetId="4" r:id="rId4"/>
    <sheet name="附表2" sheetId="5" r:id="rId5"/>
    <sheet name="附表3" sheetId="6" r:id="rId6"/>
    <sheet name="附表4" sheetId="7" r:id="rId7"/>
    <sheet name="附表5" sheetId="8" r:id="rId8"/>
    <sheet name="附表6" sheetId="9" r:id="rId9"/>
    <sheet name="附表7" sheetId="10" r:id="rId10"/>
    <sheet name="附表8" sheetId="11" r:id="rId11"/>
    <sheet name="附表9" sheetId="12" r:id="rId12"/>
    <sheet name="附表10" sheetId="13" r:id="rId13"/>
    <sheet name="附表11" sheetId="14" r:id="rId14"/>
    <sheet name="附表12" sheetId="15" r:id="rId15"/>
    <sheet name="附表13" sheetId="16" r:id="rId16"/>
    <sheet name="附表14" sheetId="17" r:id="rId17"/>
    <sheet name="附表15" sheetId="18" r:id="rId18"/>
    <sheet name="附表16" sheetId="19" r:id="rId19"/>
    <sheet name="附表17" sheetId="20" r:id="rId20"/>
    <sheet name="附表18" sheetId="21" r:id="rId21"/>
    <sheet name="附表19" sheetId="22" r:id="rId22"/>
    <sheet name="附表20" sheetId="23" r:id="rId23"/>
    <sheet name="附表21" sheetId="24" r:id="rId24"/>
    <sheet name="附表22" sheetId="25" r:id="rId25"/>
    <sheet name="附表23" sheetId="26" r:id="rId26"/>
    <sheet name="附表24" sheetId="27" r:id="rId27"/>
    <sheet name="附表26" sheetId="28" r:id="rId28"/>
    <sheet name="附表27" sheetId="29" r:id="rId29"/>
    <sheet name="附表28" sheetId="30" r:id="rId30"/>
    <sheet name="附表29" sheetId="31" r:id="rId31"/>
    <sheet name="附表30" sheetId="32" r:id="rId32"/>
    <sheet name="附表31" sheetId="33" r:id="rId33"/>
  </sheets>
  <definedNames>
    <definedName name="_xlnm.Print_Titles" localSheetId="8">附表6!$3:$6</definedName>
    <definedName name="_xlnm.Print_Titles" localSheetId="31">附表30!$3:$4</definedName>
    <definedName name="_xlnm.Print_Titles" localSheetId="7">附表5!$3:$4</definedName>
    <definedName name="_xlnm.Print_Titles" localSheetId="15">附表13!$3:$4</definedName>
    <definedName name="_xlnm.Print_Titles" localSheetId="9">附表7!$3:$5</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<sst xmlns="http://schemas.openxmlformats.org/spreadsheetml/2006/main" count="1965" uniqueCount="1338">
  <si>
    <t>阜新市2026年政府预算报表及说明</t>
  </si>
  <si>
    <t>阜新市财政局</t>
  </si>
  <si>
    <t>2026年</t>
  </si>
  <si>
    <t>阜新市2026年政府预算公开目录</t>
  </si>
  <si>
    <t>序号</t>
  </si>
  <si>
    <t>内容</t>
  </si>
  <si>
    <t>责任部门</t>
  </si>
  <si>
    <t>备注</t>
  </si>
  <si>
    <t>一、一般公共预算</t>
  </si>
  <si>
    <t>阜新市2026年一般公共预算收入预算草案</t>
  </si>
  <si>
    <t>预算科</t>
  </si>
  <si>
    <t>阜新市2026年一般公共预算支出预算草案</t>
  </si>
  <si>
    <t>阜新市本级2026年一般公共预算收入预算草案(含高新开发区)</t>
  </si>
  <si>
    <t>阜新市本级2026年一般公共预算支出预算草案(含高新开发区)</t>
  </si>
  <si>
    <t>阜新市本级2026年一般公共预算支出按“项级”功能分类预算表（含高新开发区）</t>
  </si>
  <si>
    <t>阜新市本级2026年一般公共预算基本支出、项目支出经济分类预算表(含高新开发区)</t>
  </si>
  <si>
    <t>阜新市2026年一般公共预算对下转移性支出预算明细表</t>
  </si>
  <si>
    <t>阜新市2026年政府一般债务限额和余额情况表</t>
  </si>
  <si>
    <t>政府债务部</t>
  </si>
  <si>
    <t>二、政府性基金预算</t>
  </si>
  <si>
    <t>阜新市2026年政府性基金预算收入预算草案</t>
  </si>
  <si>
    <t>阜新市2026年政府性基金预算支出预算草案</t>
  </si>
  <si>
    <t>阜新市本级2026年政府性基金预算收入预算草案(含高新开发区)</t>
  </si>
  <si>
    <t>阜新市本级2026年政府性基金预算支出预算草案(含高新开发区)</t>
  </si>
  <si>
    <t>阜新市本级2026年政府性基金预算支出按“项级”功能分类预算表（含高新开发区）</t>
  </si>
  <si>
    <t>阜新市2026年政府性基金对下转移性支出预算明细表</t>
  </si>
  <si>
    <t>阜新市2026年政府专项债务限额和余额情况表</t>
  </si>
  <si>
    <t>三、国有资本经营预算</t>
  </si>
  <si>
    <t>阜新市2026年国有资本经营预算收入预算情况</t>
  </si>
  <si>
    <t>资产管理科</t>
  </si>
  <si>
    <t>阜新市2026年国有资本经营预算支出预算情况</t>
  </si>
  <si>
    <t>阜新市本级2026年国有资本经营预算收入预算情况</t>
  </si>
  <si>
    <t>阜新市本级2026年国有资本经营预算支出预算情况</t>
  </si>
  <si>
    <t>阜新市2026年国有资本经营对下转移性支出预算明细表</t>
  </si>
  <si>
    <t>四、社会保险基金预算</t>
  </si>
  <si>
    <t>阜新市2026年社会保险基金预算收入预算表</t>
  </si>
  <si>
    <t>社保资金运行部</t>
  </si>
  <si>
    <t>阜新市2026年社会保险基金预算支出预算表</t>
  </si>
  <si>
    <t>阜新市本级2026年社会保险基金预算收入预算表</t>
  </si>
  <si>
    <t>阜新市本级2026年社会保险基金预算支出预算表（项级）</t>
  </si>
  <si>
    <t>五、地方政府债务情况</t>
  </si>
  <si>
    <t>2025年阜新市地方政府债务及2026年债券还本付息预算情况说明</t>
  </si>
  <si>
    <t>2025年地方政府债务限额及余额情况</t>
  </si>
  <si>
    <t>2025年地方政府债券发行情况表（含调整以前年度债券额度）</t>
  </si>
  <si>
    <t>2025年地方政府债券还本付息情况</t>
  </si>
  <si>
    <t>2026年地方政府债券还本付息情况</t>
  </si>
  <si>
    <t>2025年发行新增债券明细表</t>
  </si>
  <si>
    <t>六、其他事项</t>
  </si>
  <si>
    <t>阜新市本级2026年“三公”经费预算安排情况表(含高新开发区）</t>
  </si>
  <si>
    <t>预算编审部</t>
  </si>
  <si>
    <t>阜新市本级关于2026年市对区县转移支付情况的说明</t>
  </si>
  <si>
    <t>阜新市本级2025年预算绩效管理工作总结及2026年工作要点（含重点绩效目标）</t>
  </si>
  <si>
    <t>绩效管理科</t>
  </si>
  <si>
    <t>名  词  解  释</t>
  </si>
  <si>
    <r>
      <rPr>
        <b/>
        <sz val="11"/>
        <color indexed="8"/>
        <rFont val="宋体"/>
        <charset val="134"/>
      </rPr>
      <t>1.一般公共预算。</t>
    </r>
    <r>
      <rPr>
        <sz val="11"/>
        <color indexed="8"/>
        <rFont val="宋体"/>
        <charset val="134"/>
      </rPr>
      <t>是指对以税收为主体的财政收入，安排用于保障和改善民生、推动经济社会发展、维护国家安全、维持国家机构正常运转等方面的收支预算。</t>
    </r>
  </si>
  <si>
    <r>
      <rPr>
        <b/>
        <sz val="11"/>
        <color indexed="8"/>
        <rFont val="宋体"/>
        <charset val="134"/>
      </rPr>
      <t>2.政府性基金预算。</t>
    </r>
    <r>
      <rPr>
        <sz val="11"/>
        <color indexed="8"/>
        <rFont val="宋体"/>
        <charset val="134"/>
      </rPr>
      <t>是指通过向社会征收以及出让土地、发行彩票等方式取得收入，专项用于支持特定基础设施建设和社会事业发展而发生的收支预算。基金预算遵循“以收定支、专款专用、收支平衡、结余结转下年安排使用”的基本原则。</t>
    </r>
  </si>
  <si>
    <r>
      <rPr>
        <b/>
        <sz val="11"/>
        <color indexed="8"/>
        <rFont val="宋体"/>
        <charset val="134"/>
      </rPr>
      <t>3.国有资本经营预算。</t>
    </r>
    <r>
      <rPr>
        <sz val="11"/>
        <color indexed="8"/>
        <rFont val="宋体"/>
        <charset val="134"/>
      </rPr>
      <t>是指对国有资本收益作出支出安排的收支预算。国有资本经营预算应当按照收支平衡的原则编制，不列赤字，并安排资金调入一般公共预算。</t>
    </r>
  </si>
  <si>
    <r>
      <rPr>
        <b/>
        <sz val="11"/>
        <color indexed="8"/>
        <rFont val="宋体"/>
        <charset val="134"/>
      </rPr>
      <t>4.社会保险基金预算。</t>
    </r>
    <r>
      <rPr>
        <sz val="11"/>
        <color indexed="8"/>
        <rFont val="宋体"/>
        <charset val="134"/>
      </rPr>
      <t>是指社会保险经办机构根据社会保险制度的实施计划和任务编制的、经规定程序审批的年度基金财务收支计划。</t>
    </r>
  </si>
  <si>
    <r>
      <rPr>
        <b/>
        <sz val="11"/>
        <color indexed="8"/>
        <rFont val="宋体"/>
        <charset val="134"/>
      </rPr>
      <t>5.结转下年（上年结转）。</t>
    </r>
    <r>
      <rPr>
        <sz val="11"/>
        <color indexed="8"/>
        <rFont val="宋体"/>
        <charset val="134"/>
      </rPr>
      <t>是年终滚存结余的一部分，即当年支出预算受某些因素影响尚未完成的支出项目，需转到下年继续使用的项目支出。</t>
    </r>
  </si>
  <si>
    <r>
      <rPr>
        <b/>
        <sz val="11"/>
        <color indexed="8"/>
        <rFont val="宋体"/>
        <charset val="134"/>
      </rPr>
      <t>6.上级补助收入。</t>
    </r>
    <r>
      <rPr>
        <sz val="11"/>
        <color indexed="8"/>
        <rFont val="宋体"/>
        <charset val="134"/>
      </rPr>
      <t>上级财政给予下级财政的补助款项。包括体制补助、税收返还、转移支付和专项补助等。</t>
    </r>
  </si>
  <si>
    <r>
      <rPr>
        <b/>
        <sz val="11"/>
        <color indexed="8"/>
        <rFont val="宋体"/>
        <charset val="134"/>
      </rPr>
      <t>7.一般性转移支付。</t>
    </r>
    <r>
      <rPr>
        <sz val="11"/>
        <color indexed="8"/>
        <rFont val="宋体"/>
        <charset val="134"/>
      </rPr>
      <t>是指各级政府之间为解决财政失衡而通过一定的形式和途径转移财政资金的活动，是政府财政资金的单方面无偿转移，体现的是非市场性的分配关系，是财政二级分配的一种手段。</t>
    </r>
  </si>
  <si>
    <r>
      <rPr>
        <b/>
        <sz val="11"/>
        <color indexed="8"/>
        <rFont val="宋体"/>
        <charset val="134"/>
      </rPr>
      <t>8.专项转移支付。</t>
    </r>
    <r>
      <rPr>
        <sz val="11"/>
        <color indexed="8"/>
        <rFont val="宋体"/>
        <charset val="134"/>
      </rPr>
      <t>是指由上级财政按特定用途增拨给地方的专项预算资金，实行专款专用。如特大灾害救济费、社会保障补助费等。</t>
    </r>
  </si>
  <si>
    <r>
      <rPr>
        <b/>
        <sz val="11"/>
        <color indexed="8"/>
        <rFont val="宋体"/>
        <charset val="134"/>
      </rPr>
      <t>9.上解支出。</t>
    </r>
    <r>
      <rPr>
        <sz val="11"/>
        <color indexed="8"/>
        <rFont val="宋体"/>
        <charset val="134"/>
      </rPr>
      <t>下级财政直接划解上级财政的款项。包括财政体制调整上解支出和专项上解支出。</t>
    </r>
  </si>
  <si>
    <r>
      <rPr>
        <b/>
        <sz val="11"/>
        <color indexed="8"/>
        <rFont val="宋体"/>
        <charset val="134"/>
      </rPr>
      <t>10.专项上解支出。</t>
    </r>
    <r>
      <rPr>
        <sz val="11"/>
        <color indexed="8"/>
        <rFont val="宋体"/>
        <charset val="134"/>
      </rPr>
      <t>是指国家出台政策导致上级财政收入转为下级财政收入，或原应由下级财政负担的支出转移到上级财政，由此形成上级财政收入减少或支出增加，要由下级财政专项上解上级财政的支出。</t>
    </r>
  </si>
  <si>
    <r>
      <rPr>
        <b/>
        <sz val="11"/>
        <color indexed="8"/>
        <rFont val="宋体"/>
        <charset val="134"/>
      </rPr>
      <t>11.地方政府性债务。</t>
    </r>
    <r>
      <rPr>
        <sz val="11"/>
        <color indexed="8"/>
        <rFont val="宋体"/>
        <charset val="134"/>
      </rPr>
      <t>是指地方政府负有偿还债务以及或有债务总称，既包括地方政府必须偿还、有偿还义务的地方政府债务，还包括地方政府违规担保形成的或者有一定救助责任的或有债务。</t>
    </r>
  </si>
  <si>
    <r>
      <rPr>
        <b/>
        <sz val="11"/>
        <color indexed="8"/>
        <rFont val="宋体"/>
        <charset val="134"/>
      </rPr>
      <t>12.地方政府负有偿还责任的债务。</t>
    </r>
    <r>
      <rPr>
        <sz val="11"/>
        <color indexed="8"/>
        <rFont val="宋体"/>
        <charset val="134"/>
      </rPr>
      <t>即通常所说的地方政府债务，又称“一类债务”，是指地方政府（含政府部门和机构）、经费补助事业单位、公用事业单位、政府融资平台公司和其他相关单位举借，确定由财政资金偿还的债务。</t>
    </r>
  </si>
  <si>
    <r>
      <rPr>
        <b/>
        <sz val="11"/>
        <color indexed="8"/>
        <rFont val="宋体"/>
        <charset val="134"/>
      </rPr>
      <t>13.地方政府负有担保责任的债务。</t>
    </r>
    <r>
      <rPr>
        <sz val="11"/>
        <color indexed="8"/>
        <rFont val="宋体"/>
        <charset val="134"/>
      </rPr>
      <t>是地方政府或有债务的一种，又称“二类债务”，是指因地方政府提供直接或间接担保，当债务人无法偿还债务时，政府负有连带偿债责任的债务。</t>
    </r>
  </si>
  <si>
    <r>
      <rPr>
        <b/>
        <sz val="11"/>
        <color indexed="8"/>
        <rFont val="宋体"/>
        <charset val="134"/>
      </rPr>
      <t>14.地方政府可能承担一定救助责任的债务。</t>
    </r>
    <r>
      <rPr>
        <sz val="11"/>
        <color indexed="8"/>
        <rFont val="宋体"/>
        <charset val="134"/>
      </rPr>
      <t>是地方政府或有债务的一种，又称“三类债务”，是指政府融资平台公司、经费补助事业单位和公用事业单位为公益性项目举借，由非财政资金偿还，且地方政府未提供担保的债务（不含拖欠其他单位和个人的债务）。</t>
    </r>
  </si>
  <si>
    <r>
      <rPr>
        <b/>
        <sz val="11"/>
        <color indexed="8"/>
        <rFont val="宋体"/>
        <charset val="134"/>
      </rPr>
      <t>15.预决算信息公开。</t>
    </r>
    <r>
      <rPr>
        <sz val="11"/>
        <color indexed="8"/>
        <rFont val="宋体"/>
        <charset val="134"/>
      </rPr>
      <t>是指政府和相关组织机构向公众公开或开放自己所拥有的财政预算信息，使其他组织机构和公众个人可以基于任何正当理由，采用尽可能简便的方法获得相关信息。</t>
    </r>
  </si>
  <si>
    <r>
      <rPr>
        <b/>
        <sz val="11"/>
        <color indexed="8"/>
        <rFont val="宋体"/>
        <charset val="134"/>
      </rPr>
      <t>16.部门预算。</t>
    </r>
    <r>
      <rPr>
        <sz val="11"/>
        <color indexed="8"/>
        <rFont val="宋体"/>
        <charset val="134"/>
      </rPr>
      <t>是指政府各部门依据国家有关政策规定及其行使职能的需要，由基层预算单位编制，逐级上报、审核、汇总，全面反映部门预算内、外各项收支活动的年度综合财政计划。</t>
    </r>
  </si>
  <si>
    <r>
      <rPr>
        <b/>
        <sz val="11"/>
        <color indexed="8"/>
        <rFont val="宋体"/>
        <charset val="134"/>
      </rPr>
      <t>17.政府与社会资本合作（PPP）模式。</t>
    </r>
    <r>
      <rPr>
        <sz val="11"/>
        <color indexed="8"/>
        <rFont val="宋体"/>
        <charset val="134"/>
      </rPr>
      <t>是指政府与私人组织之间，为了合作建设城市基础设施项目，或是为了提供某种公共物品和服务，以特许权协议为基础，彼此之间形成一种伙伴式的合作关系，并通过签署合同来明确双方的权利和义务，以确保合作的顺利完成，最终使合作各方达到比预期单独行动更为有利的结果。</t>
    </r>
  </si>
  <si>
    <r>
      <rPr>
        <b/>
        <sz val="11"/>
        <color indexed="8"/>
        <rFont val="宋体"/>
        <charset val="134"/>
      </rPr>
      <t>18.“三公”经费。</t>
    </r>
    <r>
      <rPr>
        <sz val="11"/>
        <color indexed="8"/>
        <rFont val="宋体"/>
        <charset val="134"/>
      </rPr>
      <t>是指用财政拨款开支的因公出国（境）经费、公务用车购置及运行费、公务接待费。</t>
    </r>
  </si>
  <si>
    <t>附表1</t>
  </si>
  <si>
    <t>单位：万元</t>
  </si>
  <si>
    <t>预算科目</t>
  </si>
  <si>
    <t>2025年</t>
  </si>
  <si>
    <t>2026年预算数比2025年快报数</t>
  </si>
  <si>
    <t>预算数</t>
  </si>
  <si>
    <t>快报数</t>
  </si>
  <si>
    <t>增减额</t>
  </si>
  <si>
    <t>增减%</t>
  </si>
  <si>
    <t>合计</t>
  </si>
  <si>
    <t>一、税收收入</t>
  </si>
  <si>
    <t>增值税</t>
  </si>
  <si>
    <t>企业所得税</t>
  </si>
  <si>
    <t>个人所得税</t>
  </si>
  <si>
    <t>资源税</t>
  </si>
  <si>
    <t>城市维护建设税</t>
  </si>
  <si>
    <t>房产税</t>
  </si>
  <si>
    <t>印花税</t>
  </si>
  <si>
    <t>城镇土地使用税</t>
  </si>
  <si>
    <t>土地增值税</t>
  </si>
  <si>
    <t>车船税</t>
  </si>
  <si>
    <t>耕地占用税</t>
  </si>
  <si>
    <t>契税</t>
  </si>
  <si>
    <t>烟叶税</t>
  </si>
  <si>
    <t>环境保护税</t>
  </si>
  <si>
    <t>其他税收收入</t>
  </si>
  <si>
    <t>二、非税收入</t>
  </si>
  <si>
    <t>专项收入</t>
  </si>
  <si>
    <t>其中：教育费附加收入</t>
  </si>
  <si>
    <t xml:space="preserve">      水资源费收入</t>
  </si>
  <si>
    <t xml:space="preserve">      排污费收入</t>
  </si>
  <si>
    <t xml:space="preserve">      地方教育费附加收入</t>
  </si>
  <si>
    <t xml:space="preserve">      文化事业建设费收入</t>
  </si>
  <si>
    <t xml:space="preserve">      残疾人就业保障金</t>
  </si>
  <si>
    <t xml:space="preserve">      教育资金收入</t>
  </si>
  <si>
    <t xml:space="preserve">      农田水利建设资金收入</t>
  </si>
  <si>
    <t xml:space="preserve">      育林基金收入</t>
  </si>
  <si>
    <t xml:space="preserve">      森林植被恢复费</t>
  </si>
  <si>
    <t xml:space="preserve">      水利建设专项收入</t>
  </si>
  <si>
    <t xml:space="preserve">      其他专项收入</t>
  </si>
  <si>
    <t>行政事业性收费收入</t>
  </si>
  <si>
    <t>罚没收入</t>
  </si>
  <si>
    <t>国有资本经营收入</t>
  </si>
  <si>
    <t>国有资源(资产)有偿使用收入</t>
  </si>
  <si>
    <t>捐赠收入</t>
  </si>
  <si>
    <t>政府住房基金收入</t>
  </si>
  <si>
    <t>其他收入</t>
  </si>
  <si>
    <t>附表2</t>
  </si>
  <si>
    <t>2026年
预算数</t>
  </si>
  <si>
    <t>2025年
预算数</t>
  </si>
  <si>
    <t>2026年预算比2025年预算</t>
  </si>
  <si>
    <t>一般公共服务支出</t>
  </si>
  <si>
    <t>外交支出</t>
  </si>
  <si>
    <t>国防支出</t>
  </si>
  <si>
    <t>公共安全支出</t>
  </si>
  <si>
    <t>教育支出</t>
  </si>
  <si>
    <t>科学技术支出</t>
  </si>
  <si>
    <t>文化旅游体育与传媒支出</t>
  </si>
  <si>
    <t>社会保障和就业支出</t>
  </si>
  <si>
    <t>卫生健康支出</t>
  </si>
  <si>
    <t>节能环保支出</t>
  </si>
  <si>
    <t>城乡社区支出</t>
  </si>
  <si>
    <t>农林水支出</t>
  </si>
  <si>
    <t>交通运输支出</t>
  </si>
  <si>
    <t>资源勘探工业信息等支出</t>
  </si>
  <si>
    <t>商业服务业等支出</t>
  </si>
  <si>
    <t>金融支出</t>
  </si>
  <si>
    <t>援助其他地区支出</t>
  </si>
  <si>
    <t>自然资源海洋气象等支出</t>
  </si>
  <si>
    <t>住房保障支出</t>
  </si>
  <si>
    <t>粮油物资储备支出</t>
  </si>
  <si>
    <t>灾害防治及应急管理支出</t>
  </si>
  <si>
    <t>预备费</t>
  </si>
  <si>
    <t>其他支出</t>
  </si>
  <si>
    <t>债务付息及发行费支出</t>
  </si>
  <si>
    <t>附表3</t>
  </si>
  <si>
    <t>2025年
快报数</t>
  </si>
  <si>
    <t>附表4</t>
  </si>
  <si>
    <t>附表5</t>
  </si>
  <si>
    <t>阜新市本级2026年一般公共预算支出按“项级”功能分类预算表
（含高新开发区）</t>
  </si>
  <si>
    <t>科目编码</t>
  </si>
  <si>
    <t>科目名称</t>
  </si>
  <si>
    <t>201</t>
  </si>
  <si>
    <t xml:space="preserve">  20101</t>
  </si>
  <si>
    <t xml:space="preserve">  人大事务</t>
  </si>
  <si>
    <t xml:space="preserve">    2010101</t>
  </si>
  <si>
    <t xml:space="preserve">    行政运行</t>
  </si>
  <si>
    <t xml:space="preserve">    2010102</t>
  </si>
  <si>
    <t xml:space="preserve">    一般行政管理事务</t>
  </si>
  <si>
    <t xml:space="preserve">    2010104</t>
  </si>
  <si>
    <t xml:space="preserve">    人大会议</t>
  </si>
  <si>
    <t xml:space="preserve">  20102</t>
  </si>
  <si>
    <t xml:space="preserve">  政协事务</t>
  </si>
  <si>
    <t xml:space="preserve">    2010201</t>
  </si>
  <si>
    <t xml:space="preserve">    2010202</t>
  </si>
  <si>
    <t xml:space="preserve">    2010204</t>
  </si>
  <si>
    <t xml:space="preserve">    政协会议</t>
  </si>
  <si>
    <t xml:space="preserve">  20103</t>
  </si>
  <si>
    <t xml:space="preserve">  政府办公厅（室）及相关机构事务</t>
  </si>
  <si>
    <t xml:space="preserve">    2010301</t>
  </si>
  <si>
    <t xml:space="preserve">    2010302</t>
  </si>
  <si>
    <t xml:space="preserve">    2010303</t>
  </si>
  <si>
    <t xml:space="preserve">    机关服务</t>
  </si>
  <si>
    <t xml:space="preserve">    2010350</t>
  </si>
  <si>
    <t xml:space="preserve">    事业运行</t>
  </si>
  <si>
    <t xml:space="preserve">    2010399</t>
  </si>
  <si>
    <t xml:space="preserve">    其他政府办公厅（室）及相关机构事务支出</t>
  </si>
  <si>
    <t xml:space="preserve">  20104</t>
  </si>
  <si>
    <t xml:space="preserve">  发展与改革事务</t>
  </si>
  <si>
    <t xml:space="preserve">    2010401</t>
  </si>
  <si>
    <t xml:space="preserve">    2010406</t>
  </si>
  <si>
    <t xml:space="preserve">    社会事业发展规划</t>
  </si>
  <si>
    <t xml:space="preserve">    2010450</t>
  </si>
  <si>
    <t xml:space="preserve">    2010499</t>
  </si>
  <si>
    <t xml:space="preserve">    其他发展与改革事务支出</t>
  </si>
  <si>
    <t xml:space="preserve">  20105</t>
  </si>
  <si>
    <t xml:space="preserve">  统计信息事务</t>
  </si>
  <si>
    <t xml:space="preserve">    2010501</t>
  </si>
  <si>
    <t xml:space="preserve">    2010502</t>
  </si>
  <si>
    <t xml:space="preserve">    2010507</t>
  </si>
  <si>
    <t xml:space="preserve">    专项普查活动</t>
  </si>
  <si>
    <t xml:space="preserve">    2010508</t>
  </si>
  <si>
    <t xml:space="preserve">    统计抽样调查</t>
  </si>
  <si>
    <t xml:space="preserve">    2010550</t>
  </si>
  <si>
    <t xml:space="preserve">  20106</t>
  </si>
  <si>
    <t xml:space="preserve">  财政事务</t>
  </si>
  <si>
    <t xml:space="preserve">    2010601</t>
  </si>
  <si>
    <t xml:space="preserve">    2010602</t>
  </si>
  <si>
    <t xml:space="preserve">    2010603</t>
  </si>
  <si>
    <t xml:space="preserve">    2010650</t>
  </si>
  <si>
    <t xml:space="preserve">  20107</t>
  </si>
  <si>
    <t xml:space="preserve">  税收事务</t>
  </si>
  <si>
    <t xml:space="preserve">    2010701</t>
  </si>
  <si>
    <t xml:space="preserve">    2010702</t>
  </si>
  <si>
    <t xml:space="preserve">  20108</t>
  </si>
  <si>
    <t xml:space="preserve">  审计事务</t>
  </si>
  <si>
    <t xml:space="preserve">    2010801</t>
  </si>
  <si>
    <t xml:space="preserve">    2010802</t>
  </si>
  <si>
    <t xml:space="preserve">    2010850</t>
  </si>
  <si>
    <t xml:space="preserve">  20109</t>
  </si>
  <si>
    <t xml:space="preserve">  海关事务</t>
  </si>
  <si>
    <t xml:space="preserve">    2010902</t>
  </si>
  <si>
    <t xml:space="preserve">  20111</t>
  </si>
  <si>
    <t xml:space="preserve">  纪检监察事务</t>
  </si>
  <si>
    <t xml:space="preserve">    2011101</t>
  </si>
  <si>
    <t xml:space="preserve">    2011104</t>
  </si>
  <si>
    <t xml:space="preserve">    大案要案查处</t>
  </si>
  <si>
    <t xml:space="preserve">    2011150</t>
  </si>
  <si>
    <t xml:space="preserve">    2011199</t>
  </si>
  <si>
    <t xml:space="preserve">    其他纪检监察事务支出</t>
  </si>
  <si>
    <t xml:space="preserve">  20113</t>
  </si>
  <si>
    <t xml:space="preserve">  商贸事务</t>
  </si>
  <si>
    <t xml:space="preserve">    2011301</t>
  </si>
  <si>
    <t xml:space="preserve">    2011308</t>
  </si>
  <si>
    <t xml:space="preserve">    招商引资</t>
  </si>
  <si>
    <t xml:space="preserve">    2011350</t>
  </si>
  <si>
    <t xml:space="preserve">    2011399</t>
  </si>
  <si>
    <t xml:space="preserve">    其他商贸事务支出</t>
  </si>
  <si>
    <t xml:space="preserve">  20126</t>
  </si>
  <si>
    <t xml:space="preserve">  档案事务</t>
  </si>
  <si>
    <t xml:space="preserve">    2012601</t>
  </si>
  <si>
    <t xml:space="preserve">    2012604</t>
  </si>
  <si>
    <t xml:space="preserve">    档案馆</t>
  </si>
  <si>
    <t xml:space="preserve">  20128</t>
  </si>
  <si>
    <t xml:space="preserve">  民主党派及工商联事务</t>
  </si>
  <si>
    <t xml:space="preserve">    2012801</t>
  </si>
  <si>
    <t xml:space="preserve">    2012802</t>
  </si>
  <si>
    <t xml:space="preserve">  20129</t>
  </si>
  <si>
    <t xml:space="preserve">  群众团体事务</t>
  </si>
  <si>
    <t xml:space="preserve">    2012901</t>
  </si>
  <si>
    <t xml:space="preserve">    2012902</t>
  </si>
  <si>
    <t xml:space="preserve">    2012906</t>
  </si>
  <si>
    <t xml:space="preserve">    工会事务</t>
  </si>
  <si>
    <t xml:space="preserve">    2012950</t>
  </si>
  <si>
    <t xml:space="preserve">  20131</t>
  </si>
  <si>
    <t xml:space="preserve">  党委办公厅（室）及相关机构事务</t>
  </si>
  <si>
    <t xml:space="preserve">    2013101</t>
  </si>
  <si>
    <t xml:space="preserve">    2013102</t>
  </si>
  <si>
    <t xml:space="preserve">    2013105</t>
  </si>
  <si>
    <t xml:space="preserve">    专项业务</t>
  </si>
  <si>
    <t xml:space="preserve">    2013150</t>
  </si>
  <si>
    <t xml:space="preserve">  20132</t>
  </si>
  <si>
    <t xml:space="preserve">  组织事务</t>
  </si>
  <si>
    <t xml:space="preserve">    2013201</t>
  </si>
  <si>
    <t xml:space="preserve">    2013202</t>
  </si>
  <si>
    <t xml:space="preserve">    2013299</t>
  </si>
  <si>
    <t xml:space="preserve">    其他组织事务支出</t>
  </si>
  <si>
    <t xml:space="preserve">  20133</t>
  </si>
  <si>
    <t xml:space="preserve">  宣传事务</t>
  </si>
  <si>
    <t xml:space="preserve">    2013301</t>
  </si>
  <si>
    <t xml:space="preserve">    2013304</t>
  </si>
  <si>
    <t xml:space="preserve">    宣传管理</t>
  </si>
  <si>
    <t xml:space="preserve">  20134</t>
  </si>
  <si>
    <t xml:space="preserve">  统战事务</t>
  </si>
  <si>
    <t xml:space="preserve">    2013401</t>
  </si>
  <si>
    <t xml:space="preserve">    2013402</t>
  </si>
  <si>
    <t xml:space="preserve">  20137</t>
  </si>
  <si>
    <t xml:space="preserve">  网信事务</t>
  </si>
  <si>
    <t xml:space="preserve">    2013701</t>
  </si>
  <si>
    <t xml:space="preserve">    2013702</t>
  </si>
  <si>
    <t xml:space="preserve">    2013750</t>
  </si>
  <si>
    <t xml:space="preserve">  20138</t>
  </si>
  <si>
    <t xml:space="preserve">  市场监督管理事务</t>
  </si>
  <si>
    <t xml:space="preserve">    2013801</t>
  </si>
  <si>
    <t xml:space="preserve">    2013850</t>
  </si>
  <si>
    <t xml:space="preserve">    2013899</t>
  </si>
  <si>
    <t xml:space="preserve">    其他市场监督管理事务</t>
  </si>
  <si>
    <t xml:space="preserve">  20139</t>
  </si>
  <si>
    <t xml:space="preserve">  社会工作事务</t>
  </si>
  <si>
    <t xml:space="preserve">    2013901</t>
  </si>
  <si>
    <t xml:space="preserve">    2013902</t>
  </si>
  <si>
    <t xml:space="preserve">    2013904</t>
  </si>
  <si>
    <t xml:space="preserve">    2013950</t>
  </si>
  <si>
    <t xml:space="preserve">  20140</t>
  </si>
  <si>
    <t xml:space="preserve">  信访事务</t>
  </si>
  <si>
    <t xml:space="preserve">    2014004</t>
  </si>
  <si>
    <t xml:space="preserve">    信访业务</t>
  </si>
  <si>
    <t xml:space="preserve">  20141</t>
  </si>
  <si>
    <t xml:space="preserve">  数据事务</t>
  </si>
  <si>
    <t xml:space="preserve">    2014101</t>
  </si>
  <si>
    <t xml:space="preserve">    2014102</t>
  </si>
  <si>
    <t xml:space="preserve">    2014150</t>
  </si>
  <si>
    <t xml:space="preserve">    2014199</t>
  </si>
  <si>
    <t xml:space="preserve">    其他数据事务支出</t>
  </si>
  <si>
    <t>203</t>
  </si>
  <si>
    <t xml:space="preserve">  20306</t>
  </si>
  <si>
    <t xml:space="preserve">  国防动员</t>
  </si>
  <si>
    <t xml:space="preserve">    2030603</t>
  </si>
  <si>
    <t xml:space="preserve">    人民防空</t>
  </si>
  <si>
    <t xml:space="preserve">    2030607</t>
  </si>
  <si>
    <t xml:space="preserve">    民兵</t>
  </si>
  <si>
    <t>204</t>
  </si>
  <si>
    <t xml:space="preserve">  20401</t>
  </si>
  <si>
    <t xml:space="preserve">  武装警察部队</t>
  </si>
  <si>
    <t xml:space="preserve">    2040199</t>
  </si>
  <si>
    <t xml:space="preserve">    其他武装警察部队支出</t>
  </si>
  <si>
    <t xml:space="preserve">  20402</t>
  </si>
  <si>
    <t xml:space="preserve">  公安</t>
  </si>
  <si>
    <t xml:space="preserve">    2040201</t>
  </si>
  <si>
    <t xml:space="preserve">    2040202</t>
  </si>
  <si>
    <t xml:space="preserve">    2040299</t>
  </si>
  <si>
    <t xml:space="preserve">    其他公安支出</t>
  </si>
  <si>
    <t xml:space="preserve">  20405</t>
  </si>
  <si>
    <t xml:space="preserve">  法院</t>
  </si>
  <si>
    <t xml:space="preserve">    2040502</t>
  </si>
  <si>
    <t xml:space="preserve">  20406</t>
  </si>
  <si>
    <t xml:space="preserve">  司法</t>
  </si>
  <si>
    <t xml:space="preserve">    2040601</t>
  </si>
  <si>
    <t xml:space="preserve">    2040602</t>
  </si>
  <si>
    <t xml:space="preserve">    2040650</t>
  </si>
  <si>
    <t xml:space="preserve">  20408</t>
  </si>
  <si>
    <t xml:space="preserve">  强制隔离戒毒</t>
  </si>
  <si>
    <t xml:space="preserve">    2040801</t>
  </si>
  <si>
    <t>205</t>
  </si>
  <si>
    <t xml:space="preserve">  20501</t>
  </si>
  <si>
    <t xml:space="preserve">  教育管理事务</t>
  </si>
  <si>
    <t xml:space="preserve">    2050101</t>
  </si>
  <si>
    <t xml:space="preserve">    2050102</t>
  </si>
  <si>
    <t xml:space="preserve">  20502</t>
  </si>
  <si>
    <t xml:space="preserve">  普通教育</t>
  </si>
  <si>
    <t xml:space="preserve">    2050201</t>
  </si>
  <si>
    <t xml:space="preserve">    学前教育</t>
  </si>
  <si>
    <t xml:space="preserve">    2050202</t>
  </si>
  <si>
    <t xml:space="preserve">    小学教育</t>
  </si>
  <si>
    <t xml:space="preserve">    2050203</t>
  </si>
  <si>
    <t xml:space="preserve">    初中教育</t>
  </si>
  <si>
    <t xml:space="preserve">    2050204</t>
  </si>
  <si>
    <t xml:space="preserve">    高中教育</t>
  </si>
  <si>
    <t xml:space="preserve">    2050299</t>
  </si>
  <si>
    <t xml:space="preserve">    其他普通教育支出</t>
  </si>
  <si>
    <t xml:space="preserve">  20503</t>
  </si>
  <si>
    <t xml:space="preserve">  职业教育</t>
  </si>
  <si>
    <t xml:space="preserve">    2050302</t>
  </si>
  <si>
    <t xml:space="preserve">    中等职业教育</t>
  </si>
  <si>
    <t xml:space="preserve">    2050303</t>
  </si>
  <si>
    <t xml:space="preserve">    技校教育</t>
  </si>
  <si>
    <t xml:space="preserve">    2050305</t>
  </si>
  <si>
    <t xml:space="preserve">    高等职业教育</t>
  </si>
  <si>
    <t xml:space="preserve">  20507</t>
  </si>
  <si>
    <t xml:space="preserve">  特殊教育</t>
  </si>
  <si>
    <t xml:space="preserve">    2050701</t>
  </si>
  <si>
    <t xml:space="preserve">    特殊学校教育</t>
  </si>
  <si>
    <t xml:space="preserve">    2050702</t>
  </si>
  <si>
    <t xml:space="preserve">    专门学校教育</t>
  </si>
  <si>
    <t xml:space="preserve">    2050799</t>
  </si>
  <si>
    <t xml:space="preserve">    其他特殊教育支出</t>
  </si>
  <si>
    <t xml:space="preserve">  20508</t>
  </si>
  <si>
    <t xml:space="preserve">  进修及培训</t>
  </si>
  <si>
    <t xml:space="preserve">    2050801</t>
  </si>
  <si>
    <t xml:space="preserve">    教师进修</t>
  </si>
  <si>
    <t xml:space="preserve">    2050802</t>
  </si>
  <si>
    <t xml:space="preserve">    干部教育</t>
  </si>
  <si>
    <t xml:space="preserve">  20599</t>
  </si>
  <si>
    <t xml:space="preserve">  其他教育支出</t>
  </si>
  <si>
    <t xml:space="preserve">    2059999</t>
  </si>
  <si>
    <t xml:space="preserve">    其他教育支出</t>
  </si>
  <si>
    <t>206</t>
  </si>
  <si>
    <t xml:space="preserve">  20601</t>
  </si>
  <si>
    <t xml:space="preserve">  科学技术管理事务</t>
  </si>
  <si>
    <t xml:space="preserve">    2060101</t>
  </si>
  <si>
    <t xml:space="preserve">    2060102</t>
  </si>
  <si>
    <t xml:space="preserve">  20603</t>
  </si>
  <si>
    <t xml:space="preserve">  应用研究</t>
  </si>
  <si>
    <t xml:space="preserve">    2060301</t>
  </si>
  <si>
    <t xml:space="preserve">    机构运行</t>
  </si>
  <si>
    <t xml:space="preserve">  20604</t>
  </si>
  <si>
    <t xml:space="preserve">  技术研究与开发</t>
  </si>
  <si>
    <t xml:space="preserve">    2060401</t>
  </si>
  <si>
    <t xml:space="preserve">    2060499</t>
  </si>
  <si>
    <t xml:space="preserve">    其他技术研究与开发支出</t>
  </si>
  <si>
    <t xml:space="preserve">  20607</t>
  </si>
  <si>
    <t xml:space="preserve">  科学技术普及</t>
  </si>
  <si>
    <t xml:space="preserve">    2060702</t>
  </si>
  <si>
    <t xml:space="preserve">    科普活动</t>
  </si>
  <si>
    <t xml:space="preserve">    2060705</t>
  </si>
  <si>
    <t xml:space="preserve">    科技馆站</t>
  </si>
  <si>
    <t xml:space="preserve">    2060799</t>
  </si>
  <si>
    <t xml:space="preserve">    其他科学技术普及支出</t>
  </si>
  <si>
    <t>207</t>
  </si>
  <si>
    <t xml:space="preserve">  20701</t>
  </si>
  <si>
    <t xml:space="preserve">  文化和旅游</t>
  </si>
  <si>
    <t xml:space="preserve">    2070101</t>
  </si>
  <si>
    <t xml:space="preserve">    2070107</t>
  </si>
  <si>
    <t xml:space="preserve">    艺术表演团体</t>
  </si>
  <si>
    <t xml:space="preserve">    2070111</t>
  </si>
  <si>
    <t xml:space="preserve">    文化创作与保护</t>
  </si>
  <si>
    <t xml:space="preserve">    2070112</t>
  </si>
  <si>
    <t xml:space="preserve">    文化和旅游市场管理</t>
  </si>
  <si>
    <t xml:space="preserve">    2070113</t>
  </si>
  <si>
    <t xml:space="preserve">    旅游宣传</t>
  </si>
  <si>
    <t xml:space="preserve">    2070199</t>
  </si>
  <si>
    <t xml:space="preserve">    其他文化和旅游支出</t>
  </si>
  <si>
    <t xml:space="preserve">  20702</t>
  </si>
  <si>
    <t xml:space="preserve">  文物</t>
  </si>
  <si>
    <t xml:space="preserve">    2070204</t>
  </si>
  <si>
    <t xml:space="preserve">    文物保护</t>
  </si>
  <si>
    <t xml:space="preserve">    2070205</t>
  </si>
  <si>
    <t xml:space="preserve">    博物馆</t>
  </si>
  <si>
    <t xml:space="preserve">    2070299</t>
  </si>
  <si>
    <t xml:space="preserve">    其他文物支出</t>
  </si>
  <si>
    <t xml:space="preserve">  20703</t>
  </si>
  <si>
    <t xml:space="preserve">  体育</t>
  </si>
  <si>
    <t xml:space="preserve">    2070307</t>
  </si>
  <si>
    <t xml:space="preserve">    体育场馆</t>
  </si>
  <si>
    <t xml:space="preserve">    2070308</t>
  </si>
  <si>
    <t xml:space="preserve">    群众体育</t>
  </si>
  <si>
    <t xml:space="preserve">  20706</t>
  </si>
  <si>
    <t xml:space="preserve">  新闻出版电影</t>
  </si>
  <si>
    <t xml:space="preserve">    2070605</t>
  </si>
  <si>
    <t xml:space="preserve">    出版发行</t>
  </si>
  <si>
    <t xml:space="preserve">  20708</t>
  </si>
  <si>
    <t xml:space="preserve">  广播电视</t>
  </si>
  <si>
    <t xml:space="preserve">    2070808</t>
  </si>
  <si>
    <t xml:space="preserve">    广播电视事务</t>
  </si>
  <si>
    <t xml:space="preserve">  20799</t>
  </si>
  <si>
    <t xml:space="preserve">  其他文化旅游体育与传媒支出</t>
  </si>
  <si>
    <t xml:space="preserve">    2079999</t>
  </si>
  <si>
    <t xml:space="preserve">    其他文化旅游体育与传媒支出</t>
  </si>
  <si>
    <t>208</t>
  </si>
  <si>
    <t xml:space="preserve">  20801</t>
  </si>
  <si>
    <t xml:space="preserve">  人力资源和社会保障管理事务</t>
  </si>
  <si>
    <t xml:space="preserve">    2080101</t>
  </si>
  <si>
    <t xml:space="preserve">    2080102</t>
  </si>
  <si>
    <t xml:space="preserve">    2080103</t>
  </si>
  <si>
    <t xml:space="preserve">    2080150</t>
  </si>
  <si>
    <t xml:space="preserve">    2080199</t>
  </si>
  <si>
    <t xml:space="preserve">    其他人力资源和社会保障管理事务支出</t>
  </si>
  <si>
    <t xml:space="preserve">  20802</t>
  </si>
  <si>
    <t xml:space="preserve">  民政管理事务</t>
  </si>
  <si>
    <t xml:space="preserve">    2080201</t>
  </si>
  <si>
    <t xml:space="preserve">    2080203</t>
  </si>
  <si>
    <t xml:space="preserve">    2080299</t>
  </si>
  <si>
    <t xml:space="preserve">    其他民政管理事务支出</t>
  </si>
  <si>
    <t xml:space="preserve">  20805</t>
  </si>
  <si>
    <t xml:space="preserve">  行政事业单位养老支出</t>
  </si>
  <si>
    <t xml:space="preserve">    2080501</t>
  </si>
  <si>
    <t xml:space="preserve">    行政单位离退休</t>
  </si>
  <si>
    <t xml:space="preserve">    2080502</t>
  </si>
  <si>
    <t xml:space="preserve">    事业单位离退休</t>
  </si>
  <si>
    <t xml:space="preserve">    2080505</t>
  </si>
  <si>
    <t xml:space="preserve">    机关事业单位基本养老保险缴费支出</t>
  </si>
  <si>
    <t xml:space="preserve">    2080506</t>
  </si>
  <si>
    <t xml:space="preserve">    机关事业单位职业年金缴费支出</t>
  </si>
  <si>
    <t xml:space="preserve">    2080507</t>
  </si>
  <si>
    <t xml:space="preserve">    对机关事业单位基本养老保险基金的补助</t>
  </si>
  <si>
    <t xml:space="preserve">    2080599</t>
  </si>
  <si>
    <t xml:space="preserve">    其他行政事业单位养老支出</t>
  </si>
  <si>
    <t xml:space="preserve">  20806</t>
  </si>
  <si>
    <t xml:space="preserve">  企业改革补助</t>
  </si>
  <si>
    <t xml:space="preserve">    2080601</t>
  </si>
  <si>
    <t xml:space="preserve">    企业关闭破产补助</t>
  </si>
  <si>
    <t xml:space="preserve">    2080699</t>
  </si>
  <si>
    <t xml:space="preserve">    其他企业改革发展补助</t>
  </si>
  <si>
    <t xml:space="preserve">  20807</t>
  </si>
  <si>
    <t xml:space="preserve">  就业补助</t>
  </si>
  <si>
    <t xml:space="preserve">    2080701</t>
  </si>
  <si>
    <t xml:space="preserve">    就业创业服务补助</t>
  </si>
  <si>
    <t xml:space="preserve">    2080702</t>
  </si>
  <si>
    <t xml:space="preserve">    职业培训补贴</t>
  </si>
  <si>
    <t xml:space="preserve">    2080704</t>
  </si>
  <si>
    <t xml:space="preserve">    社会保险补贴</t>
  </si>
  <si>
    <t xml:space="preserve">    2080709</t>
  </si>
  <si>
    <t xml:space="preserve">    职业技能评价补贴</t>
  </si>
  <si>
    <t xml:space="preserve">    2080711</t>
  </si>
  <si>
    <t xml:space="preserve">    就业见习补贴</t>
  </si>
  <si>
    <t xml:space="preserve">    2080712</t>
  </si>
  <si>
    <t xml:space="preserve">    高技能人才培养补助</t>
  </si>
  <si>
    <t xml:space="preserve">    2080799</t>
  </si>
  <si>
    <t xml:space="preserve">    其他就业补助支出</t>
  </si>
  <si>
    <t xml:space="preserve">  20808</t>
  </si>
  <si>
    <t xml:space="preserve">  抚恤</t>
  </si>
  <si>
    <t xml:space="preserve">    2080801</t>
  </si>
  <si>
    <t xml:space="preserve">    死亡抚恤</t>
  </si>
  <si>
    <t xml:space="preserve">    2080802</t>
  </si>
  <si>
    <t xml:space="preserve">    伤残抚恤</t>
  </si>
  <si>
    <t xml:space="preserve">    2080803</t>
  </si>
  <si>
    <t xml:space="preserve">    在乡复员、退伍军人生活补助</t>
  </si>
  <si>
    <t xml:space="preserve">    2080805</t>
  </si>
  <si>
    <t xml:space="preserve">    义务兵优待</t>
  </si>
  <si>
    <t xml:space="preserve">    2080806</t>
  </si>
  <si>
    <t xml:space="preserve">    农村籍退役士兵老年生活补助</t>
  </si>
  <si>
    <t xml:space="preserve">    2080807</t>
  </si>
  <si>
    <t xml:space="preserve">    光荣院</t>
  </si>
  <si>
    <t xml:space="preserve">    2080808</t>
  </si>
  <si>
    <t xml:space="preserve">    褒扬纪念</t>
  </si>
  <si>
    <t xml:space="preserve">    2080899</t>
  </si>
  <si>
    <t xml:space="preserve">    其他优抚支出</t>
  </si>
  <si>
    <t xml:space="preserve">  20809</t>
  </si>
  <si>
    <t xml:space="preserve">  退役安置</t>
  </si>
  <si>
    <t xml:space="preserve">    2080901</t>
  </si>
  <si>
    <t xml:space="preserve">    退役士兵安置</t>
  </si>
  <si>
    <t xml:space="preserve">    2080904</t>
  </si>
  <si>
    <t xml:space="preserve">    退役士兵管理教育</t>
  </si>
  <si>
    <t xml:space="preserve">    2080905</t>
  </si>
  <si>
    <t xml:space="preserve">    军队转业干部安置</t>
  </si>
  <si>
    <t xml:space="preserve">    2080999</t>
  </si>
  <si>
    <t xml:space="preserve">    其他退役安置支出</t>
  </si>
  <si>
    <t xml:space="preserve">  20810</t>
  </si>
  <si>
    <t xml:space="preserve">  社会福利</t>
  </si>
  <si>
    <t xml:space="preserve">    2081001</t>
  </si>
  <si>
    <t xml:space="preserve">    儿童福利</t>
  </si>
  <si>
    <t xml:space="preserve">    2081004</t>
  </si>
  <si>
    <t xml:space="preserve">    殡葬</t>
  </si>
  <si>
    <t xml:space="preserve">  20811</t>
  </si>
  <si>
    <t xml:space="preserve">  残疾人事业</t>
  </si>
  <si>
    <t xml:space="preserve">    2081103</t>
  </si>
  <si>
    <t xml:space="preserve">    2081104</t>
  </si>
  <si>
    <t xml:space="preserve">    残疾人康复</t>
  </si>
  <si>
    <t xml:space="preserve">    2081105</t>
  </si>
  <si>
    <t xml:space="preserve">    残疾人就业</t>
  </si>
  <si>
    <t xml:space="preserve">    2081107</t>
  </si>
  <si>
    <t xml:space="preserve">    残疾人生活和护理补贴</t>
  </si>
  <si>
    <t xml:space="preserve">    2081199</t>
  </si>
  <si>
    <t xml:space="preserve">    其他残疾人事业支出</t>
  </si>
  <si>
    <t xml:space="preserve">  20816</t>
  </si>
  <si>
    <t xml:space="preserve">  红十字事业</t>
  </si>
  <si>
    <t xml:space="preserve">    2081601</t>
  </si>
  <si>
    <t xml:space="preserve">  20819</t>
  </si>
  <si>
    <t xml:space="preserve">  最低生活保障</t>
  </si>
  <si>
    <t xml:space="preserve">    2081901</t>
  </si>
  <si>
    <t xml:space="preserve">    城市最低生活保障金支出</t>
  </si>
  <si>
    <t xml:space="preserve">  20820</t>
  </si>
  <si>
    <t xml:space="preserve">  临时救助</t>
  </si>
  <si>
    <t xml:space="preserve">    2082002</t>
  </si>
  <si>
    <t xml:space="preserve">    流浪乞讨人员救助支出</t>
  </si>
  <si>
    <t xml:space="preserve">  20821</t>
  </si>
  <si>
    <t xml:space="preserve">  特困人员救助供养</t>
  </si>
  <si>
    <t xml:space="preserve">    2082101</t>
  </si>
  <si>
    <t xml:space="preserve">    城市特困人员救助供养支出</t>
  </si>
  <si>
    <t xml:space="preserve">  20825</t>
  </si>
  <si>
    <t xml:space="preserve">  其他生活救助</t>
  </si>
  <si>
    <t xml:space="preserve">    2082501</t>
  </si>
  <si>
    <t xml:space="preserve">    其他城市生活救助</t>
  </si>
  <si>
    <t xml:space="preserve">  20826</t>
  </si>
  <si>
    <t xml:space="preserve">  财政对基本养老保险基金的补助</t>
  </si>
  <si>
    <t xml:space="preserve">    2082601</t>
  </si>
  <si>
    <t xml:space="preserve">    财政对企业职工基本养老保险基金的补助</t>
  </si>
  <si>
    <t xml:space="preserve">    2082602</t>
  </si>
  <si>
    <t xml:space="preserve">    财政对城乡居民基本养老保险基金的补助</t>
  </si>
  <si>
    <t xml:space="preserve">  20828</t>
  </si>
  <si>
    <t xml:space="preserve">  退役军人管理事务</t>
  </si>
  <si>
    <t xml:space="preserve">    2082801</t>
  </si>
  <si>
    <t xml:space="preserve">    2082804</t>
  </si>
  <si>
    <t xml:space="preserve">    拥军优属</t>
  </si>
  <si>
    <t xml:space="preserve">    2082805</t>
  </si>
  <si>
    <t xml:space="preserve">    军供保障</t>
  </si>
  <si>
    <t xml:space="preserve">    2082850</t>
  </si>
  <si>
    <t xml:space="preserve">    2082899</t>
  </si>
  <si>
    <t xml:space="preserve">    其他退役军人事务管理支出</t>
  </si>
  <si>
    <t xml:space="preserve">  20899</t>
  </si>
  <si>
    <t xml:space="preserve">  其他社会保障和就业支出</t>
  </si>
  <si>
    <t xml:space="preserve">    2089999</t>
  </si>
  <si>
    <t xml:space="preserve">    其他社会保障和就业支出</t>
  </si>
  <si>
    <t>210</t>
  </si>
  <si>
    <t xml:space="preserve">  21001</t>
  </si>
  <si>
    <t xml:space="preserve">  卫生健康管理事务</t>
  </si>
  <si>
    <t xml:space="preserve">    2100101</t>
  </si>
  <si>
    <t xml:space="preserve">    2100103</t>
  </si>
  <si>
    <t xml:space="preserve">    2100199</t>
  </si>
  <si>
    <t xml:space="preserve">    其他卫生健康管理事务支出</t>
  </si>
  <si>
    <t xml:space="preserve">  21002</t>
  </si>
  <si>
    <t xml:space="preserve">  公立医院</t>
  </si>
  <si>
    <t xml:space="preserve">    2100205</t>
  </si>
  <si>
    <t xml:space="preserve">    精神病医院</t>
  </si>
  <si>
    <t xml:space="preserve">    2100299</t>
  </si>
  <si>
    <t xml:space="preserve">    其他公立医院支出</t>
  </si>
  <si>
    <t xml:space="preserve">  21003</t>
  </si>
  <si>
    <t xml:space="preserve">  基层医疗卫生机构</t>
  </si>
  <si>
    <t xml:space="preserve">    2100399</t>
  </si>
  <si>
    <t xml:space="preserve">    其他基层医疗卫生机构支出</t>
  </si>
  <si>
    <t xml:space="preserve">  21004</t>
  </si>
  <si>
    <t xml:space="preserve">  公共卫生</t>
  </si>
  <si>
    <t xml:space="preserve">    2100401</t>
  </si>
  <si>
    <t xml:space="preserve">    疾病预防控制机构</t>
  </si>
  <si>
    <t xml:space="preserve">    2100403</t>
  </si>
  <si>
    <t xml:space="preserve">    妇幼保健机构</t>
  </si>
  <si>
    <t xml:space="preserve">    2100405</t>
  </si>
  <si>
    <t xml:space="preserve">    应急救治机构</t>
  </si>
  <si>
    <t xml:space="preserve">    2100406</t>
  </si>
  <si>
    <t xml:space="preserve">    采供血机构</t>
  </si>
  <si>
    <t xml:space="preserve">    2100409</t>
  </si>
  <si>
    <t xml:space="preserve">    重大公共卫生服务</t>
  </si>
  <si>
    <t xml:space="preserve">  21007</t>
  </si>
  <si>
    <t xml:space="preserve">  计划生育事务</t>
  </si>
  <si>
    <t xml:space="preserve">    2100717</t>
  </si>
  <si>
    <t xml:space="preserve">    计划生育服务</t>
  </si>
  <si>
    <t xml:space="preserve">  21011</t>
  </si>
  <si>
    <t xml:space="preserve">  行政事业单位医疗</t>
  </si>
  <si>
    <t xml:space="preserve">    2101101</t>
  </si>
  <si>
    <t xml:space="preserve">    行政单位医疗</t>
  </si>
  <si>
    <t xml:space="preserve">    2101102</t>
  </si>
  <si>
    <t xml:space="preserve">    事业单位医疗</t>
  </si>
  <si>
    <t xml:space="preserve">    2101103</t>
  </si>
  <si>
    <t xml:space="preserve">    公务员医疗补助</t>
  </si>
  <si>
    <t xml:space="preserve">  21012</t>
  </si>
  <si>
    <t xml:space="preserve">  财政对基本医疗保险基金的补助</t>
  </si>
  <si>
    <t xml:space="preserve">    2101202</t>
  </si>
  <si>
    <t xml:space="preserve">    财政对城乡居民基本医疗保险基金的补助</t>
  </si>
  <si>
    <t xml:space="preserve">  21013</t>
  </si>
  <si>
    <t xml:space="preserve">  医疗救助</t>
  </si>
  <si>
    <t xml:space="preserve">    2101301</t>
  </si>
  <si>
    <t xml:space="preserve">    城乡医疗救助</t>
  </si>
  <si>
    <t xml:space="preserve">  21014</t>
  </si>
  <si>
    <t xml:space="preserve">  优抚对象医疗</t>
  </si>
  <si>
    <t xml:space="preserve">    2101401</t>
  </si>
  <si>
    <t xml:space="preserve">    优抚对象医疗补助</t>
  </si>
  <si>
    <t xml:space="preserve">    2101499</t>
  </si>
  <si>
    <t xml:space="preserve">    其他优抚对象医疗支出</t>
  </si>
  <si>
    <t xml:space="preserve">  21015</t>
  </si>
  <si>
    <t xml:space="preserve">  医疗保障管理事务</t>
  </si>
  <si>
    <t xml:space="preserve">    2101501</t>
  </si>
  <si>
    <t xml:space="preserve">    2101502</t>
  </si>
  <si>
    <t xml:space="preserve">    2101550</t>
  </si>
  <si>
    <t xml:space="preserve">    2101599</t>
  </si>
  <si>
    <t xml:space="preserve">    其他医疗保障管理事务支出</t>
  </si>
  <si>
    <t xml:space="preserve">  21017</t>
  </si>
  <si>
    <t xml:space="preserve">  中医药事务</t>
  </si>
  <si>
    <t xml:space="preserve">    2101704</t>
  </si>
  <si>
    <t xml:space="preserve">    中医（民族医）药专项</t>
  </si>
  <si>
    <t xml:space="preserve">  21019</t>
  </si>
  <si>
    <t xml:space="preserve">  育幼服务</t>
  </si>
  <si>
    <t xml:space="preserve">    2101999</t>
  </si>
  <si>
    <t xml:space="preserve">    其他育幼服务支出</t>
  </si>
  <si>
    <t xml:space="preserve">  21099</t>
  </si>
  <si>
    <t xml:space="preserve">  其他卫生健康支出</t>
  </si>
  <si>
    <t xml:space="preserve">    2109999</t>
  </si>
  <si>
    <t xml:space="preserve">    其他卫生健康支出</t>
  </si>
  <si>
    <t>211</t>
  </si>
  <si>
    <t xml:space="preserve">  21101</t>
  </si>
  <si>
    <t xml:space="preserve">  环境保护管理事务</t>
  </si>
  <si>
    <t xml:space="preserve">    2110101</t>
  </si>
  <si>
    <t xml:space="preserve">    2110199</t>
  </si>
  <si>
    <t xml:space="preserve">    其他环境保护管理事务支出</t>
  </si>
  <si>
    <t xml:space="preserve">  21103</t>
  </si>
  <si>
    <t xml:space="preserve">  污染防治</t>
  </si>
  <si>
    <t xml:space="preserve">    2110301</t>
  </si>
  <si>
    <t xml:space="preserve">    大气</t>
  </si>
  <si>
    <t xml:space="preserve">    2110399</t>
  </si>
  <si>
    <t xml:space="preserve">    其他污染防治支出</t>
  </si>
  <si>
    <t xml:space="preserve">  21104</t>
  </si>
  <si>
    <t xml:space="preserve">  自然生态保护</t>
  </si>
  <si>
    <t xml:space="preserve">    2110406</t>
  </si>
  <si>
    <t xml:space="preserve">    自然保护地</t>
  </si>
  <si>
    <t xml:space="preserve">  21105</t>
  </si>
  <si>
    <t xml:space="preserve">  森林保护修复</t>
  </si>
  <si>
    <t xml:space="preserve">    2110501</t>
  </si>
  <si>
    <t xml:space="preserve">    森林管护</t>
  </si>
  <si>
    <t xml:space="preserve">  21111</t>
  </si>
  <si>
    <t xml:space="preserve">  污染减排</t>
  </si>
  <si>
    <t xml:space="preserve">    2111102</t>
  </si>
  <si>
    <t xml:space="preserve">    生态环境执法监察</t>
  </si>
  <si>
    <t xml:space="preserve">  21112</t>
  </si>
  <si>
    <t xml:space="preserve">  清洁能源</t>
  </si>
  <si>
    <t xml:space="preserve">    2111299</t>
  </si>
  <si>
    <t xml:space="preserve">    其他清洁能源支出</t>
  </si>
  <si>
    <t xml:space="preserve">  21114</t>
  </si>
  <si>
    <t xml:space="preserve">  能源管理事务</t>
  </si>
  <si>
    <t xml:space="preserve">    2111450</t>
  </si>
  <si>
    <t>212</t>
  </si>
  <si>
    <t xml:space="preserve">  21201</t>
  </si>
  <si>
    <t xml:space="preserve">  城乡社区管理事务</t>
  </si>
  <si>
    <t xml:space="preserve">    2120101</t>
  </si>
  <si>
    <t xml:space="preserve">    2120103</t>
  </si>
  <si>
    <t xml:space="preserve">    2120104</t>
  </si>
  <si>
    <t xml:space="preserve">    城管执法</t>
  </si>
  <si>
    <t xml:space="preserve">    2120109</t>
  </si>
  <si>
    <t xml:space="preserve">    住宅建设与房地产市场监管</t>
  </si>
  <si>
    <t xml:space="preserve">    2120199</t>
  </si>
  <si>
    <t xml:space="preserve">    其他城乡社区管理事务支出</t>
  </si>
  <si>
    <t xml:space="preserve">  21203</t>
  </si>
  <si>
    <t xml:space="preserve">  城乡社区公共设施</t>
  </si>
  <si>
    <t xml:space="preserve">    2120399</t>
  </si>
  <si>
    <t xml:space="preserve">    其他城乡社区公共设施支出</t>
  </si>
  <si>
    <t xml:space="preserve">  21205</t>
  </si>
  <si>
    <t xml:space="preserve">  城乡社区环境卫生</t>
  </si>
  <si>
    <t xml:space="preserve">    2120501</t>
  </si>
  <si>
    <t xml:space="preserve">    城乡社区环境卫生</t>
  </si>
  <si>
    <t>213</t>
  </si>
  <si>
    <t xml:space="preserve">  21301</t>
  </si>
  <si>
    <t xml:space="preserve">  农业农村</t>
  </si>
  <si>
    <t xml:space="preserve">    2130101</t>
  </si>
  <si>
    <t xml:space="preserve">    2130104</t>
  </si>
  <si>
    <t xml:space="preserve">    2130106</t>
  </si>
  <si>
    <t xml:space="preserve">    科技转化与推广服务</t>
  </si>
  <si>
    <t xml:space="preserve">    2130108</t>
  </si>
  <si>
    <t xml:space="preserve">    病虫害控制</t>
  </si>
  <si>
    <t xml:space="preserve">    2130109</t>
  </si>
  <si>
    <t xml:space="preserve">    农产品质量安全</t>
  </si>
  <si>
    <t xml:space="preserve">    2130110</t>
  </si>
  <si>
    <t xml:space="preserve">    执法监管</t>
  </si>
  <si>
    <t xml:space="preserve">    2130120</t>
  </si>
  <si>
    <t xml:space="preserve">    稳定农民收入补贴</t>
  </si>
  <si>
    <t xml:space="preserve">    2130122</t>
  </si>
  <si>
    <t xml:space="preserve">    农业生产发展</t>
  </si>
  <si>
    <t xml:space="preserve">    2130124</t>
  </si>
  <si>
    <t xml:space="preserve">    农村合作经济</t>
  </si>
  <si>
    <t xml:space="preserve">    2130125</t>
  </si>
  <si>
    <t xml:space="preserve">    农产品加工与促销</t>
  </si>
  <si>
    <t xml:space="preserve">    2130135</t>
  </si>
  <si>
    <t xml:space="preserve">    农业生态资源保护</t>
  </si>
  <si>
    <t xml:space="preserve">    2130153</t>
  </si>
  <si>
    <t xml:space="preserve">    耕地建设与利用</t>
  </si>
  <si>
    <t xml:space="preserve">    2130199</t>
  </si>
  <si>
    <t xml:space="preserve">    其他农业农村支出</t>
  </si>
  <si>
    <t xml:space="preserve">  21302</t>
  </si>
  <si>
    <t xml:space="preserve">  林业和草原</t>
  </si>
  <si>
    <t xml:space="preserve">    2130204</t>
  </si>
  <si>
    <t xml:space="preserve">    事业机构</t>
  </si>
  <si>
    <t xml:space="preserve">    2130205</t>
  </si>
  <si>
    <t xml:space="preserve">    森林资源培育</t>
  </si>
  <si>
    <t xml:space="preserve">    2130234</t>
  </si>
  <si>
    <t xml:space="preserve">    林业草原防灾减灾</t>
  </si>
  <si>
    <t xml:space="preserve">  21303</t>
  </si>
  <si>
    <t xml:space="preserve">  水利</t>
  </si>
  <si>
    <t xml:space="preserve">    2130301</t>
  </si>
  <si>
    <t xml:space="preserve">    2130304</t>
  </si>
  <si>
    <t xml:space="preserve">    水利行业业务管理</t>
  </si>
  <si>
    <t xml:space="preserve">    2130306</t>
  </si>
  <si>
    <t xml:space="preserve">    水利工程运行与维护</t>
  </si>
  <si>
    <t xml:space="preserve">    2130311</t>
  </si>
  <si>
    <t xml:space="preserve">    水资源节约管理与保护</t>
  </si>
  <si>
    <t xml:space="preserve">    2130312</t>
  </si>
  <si>
    <t xml:space="preserve">    水质监测</t>
  </si>
  <si>
    <t xml:space="preserve">    2130314</t>
  </si>
  <si>
    <t xml:space="preserve">    防汛</t>
  </si>
  <si>
    <t xml:space="preserve">    2130335</t>
  </si>
  <si>
    <t xml:space="preserve">    农村供水</t>
  </si>
  <si>
    <t xml:space="preserve">    2130399</t>
  </si>
  <si>
    <t xml:space="preserve">    其他水利支出</t>
  </si>
  <si>
    <t xml:space="preserve">  21305</t>
  </si>
  <si>
    <t xml:space="preserve">  巩固脱贫攻坚成果衔接乡村振兴</t>
  </si>
  <si>
    <t xml:space="preserve">    2130599</t>
  </si>
  <si>
    <t xml:space="preserve">    其他巩固脱贫攻坚成果衔接乡村振兴支出</t>
  </si>
  <si>
    <t xml:space="preserve">  21307</t>
  </si>
  <si>
    <t xml:space="preserve">  农村综合改革</t>
  </si>
  <si>
    <t xml:space="preserve">    2130705</t>
  </si>
  <si>
    <t xml:space="preserve">    对村民委员会和村党支部的补助</t>
  </si>
  <si>
    <t xml:space="preserve">  21308</t>
  </si>
  <si>
    <t xml:space="preserve">  普惠金融发展支出</t>
  </si>
  <si>
    <t xml:space="preserve">    2130803</t>
  </si>
  <si>
    <t xml:space="preserve">    农业保险保费补贴</t>
  </si>
  <si>
    <t xml:space="preserve">    2130804</t>
  </si>
  <si>
    <t xml:space="preserve">    创业担保贷款贴息及奖补</t>
  </si>
  <si>
    <t xml:space="preserve">  21309</t>
  </si>
  <si>
    <t xml:space="preserve">  目标价格补贴</t>
  </si>
  <si>
    <t xml:space="preserve">    2130999</t>
  </si>
  <si>
    <t xml:space="preserve">    其他目标价格补贴</t>
  </si>
  <si>
    <t>214</t>
  </si>
  <si>
    <t xml:space="preserve">  21401</t>
  </si>
  <si>
    <t xml:space="preserve">  公路水路运输</t>
  </si>
  <si>
    <t xml:space="preserve">    2140101</t>
  </si>
  <si>
    <t xml:space="preserve">    2140104</t>
  </si>
  <si>
    <t xml:space="preserve">    公路建设</t>
  </si>
  <si>
    <t xml:space="preserve">    2140106</t>
  </si>
  <si>
    <t xml:space="preserve">    公路养护</t>
  </si>
  <si>
    <t xml:space="preserve">    2140112</t>
  </si>
  <si>
    <t xml:space="preserve">    公路运输管理</t>
  </si>
  <si>
    <t xml:space="preserve">    2140199</t>
  </si>
  <si>
    <t xml:space="preserve">    其他公路水路运输支出</t>
  </si>
  <si>
    <t xml:space="preserve">  21499</t>
  </si>
  <si>
    <t xml:space="preserve">  其他交通运输支出</t>
  </si>
  <si>
    <t xml:space="preserve">    2149999</t>
  </si>
  <si>
    <t xml:space="preserve">    其他交通运输支出</t>
  </si>
  <si>
    <t>215</t>
  </si>
  <si>
    <t xml:space="preserve">  21501</t>
  </si>
  <si>
    <t xml:space="preserve">  资源勘探开发</t>
  </si>
  <si>
    <t xml:space="preserve">    2150199</t>
  </si>
  <si>
    <t xml:space="preserve">    其他资源勘探业支出</t>
  </si>
  <si>
    <t xml:space="preserve">  21505</t>
  </si>
  <si>
    <t xml:space="preserve">  工业和信息产业</t>
  </si>
  <si>
    <t xml:space="preserve">    2150501</t>
  </si>
  <si>
    <t xml:space="preserve">    2150502</t>
  </si>
  <si>
    <t xml:space="preserve">    2150508</t>
  </si>
  <si>
    <t xml:space="preserve">    无线电及信息通信监管</t>
  </si>
  <si>
    <t xml:space="preserve">    2150550</t>
  </si>
  <si>
    <t xml:space="preserve">  21508</t>
  </si>
  <si>
    <t xml:space="preserve">  支持中小企业发展和管理支出</t>
  </si>
  <si>
    <t xml:space="preserve">    2150805</t>
  </si>
  <si>
    <t xml:space="preserve">    中小企业发展专项</t>
  </si>
  <si>
    <t xml:space="preserve">  21599</t>
  </si>
  <si>
    <t xml:space="preserve">  其他资源勘探工业信息等支出</t>
  </si>
  <si>
    <t xml:space="preserve">    2159999</t>
  </si>
  <si>
    <t xml:space="preserve">    其他资源勘探工业信息等支出</t>
  </si>
  <si>
    <t>216</t>
  </si>
  <si>
    <t xml:space="preserve">  21602</t>
  </si>
  <si>
    <t xml:space="preserve">  商业流通事务</t>
  </si>
  <si>
    <t xml:space="preserve">    2160201</t>
  </si>
  <si>
    <t xml:space="preserve">    2160299</t>
  </si>
  <si>
    <t xml:space="preserve">    其他商业流通事务支出</t>
  </si>
  <si>
    <t>217</t>
  </si>
  <si>
    <t xml:space="preserve">  21701</t>
  </si>
  <si>
    <t xml:space="preserve">  金融部门行政支出</t>
  </si>
  <si>
    <t xml:space="preserve">    2170101</t>
  </si>
  <si>
    <t>220</t>
  </si>
  <si>
    <t xml:space="preserve">  22001</t>
  </si>
  <si>
    <t xml:space="preserve">  自然资源事务</t>
  </si>
  <si>
    <t xml:space="preserve">    2200101</t>
  </si>
  <si>
    <t xml:space="preserve">    2200106</t>
  </si>
  <si>
    <t xml:space="preserve">    自然资源利用与保护</t>
  </si>
  <si>
    <t xml:space="preserve">    2200150</t>
  </si>
  <si>
    <t xml:space="preserve">    2200199</t>
  </si>
  <si>
    <t xml:space="preserve">    其他自然资源事务支出</t>
  </si>
  <si>
    <t xml:space="preserve">  22005</t>
  </si>
  <si>
    <t xml:space="preserve">  气象事务</t>
  </si>
  <si>
    <t xml:space="preserve">    2200504</t>
  </si>
  <si>
    <t xml:space="preserve">    气象事业机构</t>
  </si>
  <si>
    <t xml:space="preserve">    2200509</t>
  </si>
  <si>
    <t xml:space="preserve">    气象服务</t>
  </si>
  <si>
    <t>221</t>
  </si>
  <si>
    <t xml:space="preserve">  22101</t>
  </si>
  <si>
    <t xml:space="preserve">  保障性安居工程支出</t>
  </si>
  <si>
    <t xml:space="preserve">    2210199</t>
  </si>
  <si>
    <t xml:space="preserve">    其他保障性安居工程支出</t>
  </si>
  <si>
    <t xml:space="preserve">  22102</t>
  </si>
  <si>
    <t xml:space="preserve">  住房改革支出</t>
  </si>
  <si>
    <t xml:space="preserve">    2210201</t>
  </si>
  <si>
    <t xml:space="preserve">    住房公积金</t>
  </si>
  <si>
    <t xml:space="preserve">  22103</t>
  </si>
  <si>
    <t xml:space="preserve">  城乡社区住宅</t>
  </si>
  <si>
    <t xml:space="preserve">    2210302</t>
  </si>
  <si>
    <t xml:space="preserve">    住房公积金管理</t>
  </si>
  <si>
    <t>222</t>
  </si>
  <si>
    <t xml:space="preserve">  22201</t>
  </si>
  <si>
    <t xml:space="preserve">  粮油物资事务</t>
  </si>
  <si>
    <t xml:space="preserve">    2220101</t>
  </si>
  <si>
    <t xml:space="preserve">    2220112</t>
  </si>
  <si>
    <t xml:space="preserve">    粮食财务挂账利息补贴</t>
  </si>
  <si>
    <t xml:space="preserve">    2220199</t>
  </si>
  <si>
    <t xml:space="preserve">    其他粮油物资事务支出</t>
  </si>
  <si>
    <t xml:space="preserve">  22205</t>
  </si>
  <si>
    <t xml:space="preserve">  重要商品储备</t>
  </si>
  <si>
    <t xml:space="preserve">    2220511</t>
  </si>
  <si>
    <t xml:space="preserve">    应急物资储备</t>
  </si>
  <si>
    <t>224</t>
  </si>
  <si>
    <t xml:space="preserve">  22401</t>
  </si>
  <si>
    <t xml:space="preserve">  应急管理事务</t>
  </si>
  <si>
    <t xml:space="preserve">    2240101</t>
  </si>
  <si>
    <t xml:space="preserve">    2240104</t>
  </si>
  <si>
    <t xml:space="preserve">    灾害风险防治</t>
  </si>
  <si>
    <t xml:space="preserve">    2240106</t>
  </si>
  <si>
    <t xml:space="preserve">    安全监管</t>
  </si>
  <si>
    <t xml:space="preserve">    2240108</t>
  </si>
  <si>
    <t xml:space="preserve">    应急救援</t>
  </si>
  <si>
    <t xml:space="preserve">    2240109</t>
  </si>
  <si>
    <t xml:space="preserve">    应急管理</t>
  </si>
  <si>
    <t xml:space="preserve">    2240150</t>
  </si>
  <si>
    <t xml:space="preserve">  22402</t>
  </si>
  <si>
    <t xml:space="preserve">  消防救援事务</t>
  </si>
  <si>
    <t xml:space="preserve">    2240201</t>
  </si>
  <si>
    <t xml:space="preserve">    2240204</t>
  </si>
  <si>
    <t xml:space="preserve">    消防应急救援</t>
  </si>
  <si>
    <t xml:space="preserve">  22404</t>
  </si>
  <si>
    <t xml:space="preserve">  矿山安全</t>
  </si>
  <si>
    <t xml:space="preserve">    2240404</t>
  </si>
  <si>
    <t xml:space="preserve">    矿山安全监察事务</t>
  </si>
  <si>
    <t xml:space="preserve">    2240405</t>
  </si>
  <si>
    <t xml:space="preserve">    矿山应急救援事务</t>
  </si>
  <si>
    <t xml:space="preserve">    2240499</t>
  </si>
  <si>
    <t xml:space="preserve">    其他矿山安全支出</t>
  </si>
  <si>
    <t xml:space="preserve">  22405</t>
  </si>
  <si>
    <t xml:space="preserve">  地震事务</t>
  </si>
  <si>
    <t xml:space="preserve">    2240504</t>
  </si>
  <si>
    <t xml:space="preserve">    地震监测</t>
  </si>
  <si>
    <t xml:space="preserve">    2240505</t>
  </si>
  <si>
    <t xml:space="preserve">    地震预测预报</t>
  </si>
  <si>
    <t xml:space="preserve">    2240508</t>
  </si>
  <si>
    <t xml:space="preserve">    地震环境探察</t>
  </si>
  <si>
    <t xml:space="preserve">    2240599</t>
  </si>
  <si>
    <t xml:space="preserve">    其他地震事务支出</t>
  </si>
  <si>
    <t xml:space="preserve">  22407</t>
  </si>
  <si>
    <t xml:space="preserve">  自然灾害救灾及恢复重建支出</t>
  </si>
  <si>
    <t xml:space="preserve">    2240703</t>
  </si>
  <si>
    <t xml:space="preserve">    自然灾害救灾补助</t>
  </si>
  <si>
    <t>229</t>
  </si>
  <si>
    <t xml:space="preserve">  22999</t>
  </si>
  <si>
    <t xml:space="preserve">  其他支出</t>
  </si>
  <si>
    <t xml:space="preserve">    2299999</t>
  </si>
  <si>
    <t xml:space="preserve">    其他支出</t>
  </si>
  <si>
    <t>231</t>
  </si>
  <si>
    <t>债务还本支出</t>
  </si>
  <si>
    <t xml:space="preserve">  23103</t>
  </si>
  <si>
    <t xml:space="preserve">  地方政府一般债务还本支出</t>
  </si>
  <si>
    <t xml:space="preserve">    2310301</t>
  </si>
  <si>
    <t xml:space="preserve">    地方政府一般债券还本支出</t>
  </si>
  <si>
    <t>232</t>
  </si>
  <si>
    <t>债务付息支出</t>
  </si>
  <si>
    <t xml:space="preserve">  23203</t>
  </si>
  <si>
    <t xml:space="preserve">  地方政府一般债务付息支出</t>
  </si>
  <si>
    <t xml:space="preserve">    2320301</t>
  </si>
  <si>
    <t xml:space="preserve">    地方政府一般债券付息支出</t>
  </si>
  <si>
    <t xml:space="preserve">    2320302</t>
  </si>
  <si>
    <t xml:space="preserve">    地方政府向外国政府借款付息支出</t>
  </si>
  <si>
    <t>233</t>
  </si>
  <si>
    <t>债务发行费用支出</t>
  </si>
  <si>
    <t xml:space="preserve">  23303</t>
  </si>
  <si>
    <t xml:space="preserve">  地方政府一般债务发行费用支出</t>
  </si>
  <si>
    <t xml:space="preserve">    2330301</t>
  </si>
  <si>
    <t xml:space="preserve">    地方政府一般债务发行费用支出</t>
  </si>
  <si>
    <t xml:space="preserve">    227</t>
  </si>
  <si>
    <t xml:space="preserve">    预备费</t>
  </si>
  <si>
    <t>附表6</t>
  </si>
  <si>
    <t>基本支出</t>
  </si>
  <si>
    <t>项目支出</t>
  </si>
  <si>
    <t>小计</t>
  </si>
  <si>
    <t>人员类项目</t>
  </si>
  <si>
    <t>公用经费类项目</t>
  </si>
  <si>
    <t>其他运转类项目</t>
  </si>
  <si>
    <t>特定目标类项目</t>
  </si>
  <si>
    <t>工资福利支出</t>
  </si>
  <si>
    <t xml:space="preserve">  基本工资</t>
  </si>
  <si>
    <t xml:space="preserve">  津贴补贴</t>
  </si>
  <si>
    <t xml:space="preserve">  奖金</t>
  </si>
  <si>
    <t xml:space="preserve">  伙食补助费</t>
  </si>
  <si>
    <t xml:space="preserve">  绩效工资</t>
  </si>
  <si>
    <t xml:space="preserve">  机关事业单位基本养老保险缴费</t>
  </si>
  <si>
    <t xml:space="preserve">  职业年金缴费</t>
  </si>
  <si>
    <t xml:space="preserve">  职工基本医疗保险缴费</t>
  </si>
  <si>
    <t xml:space="preserve">  公务员医疗补助缴费</t>
  </si>
  <si>
    <t xml:space="preserve">  其他社会保障缴费</t>
  </si>
  <si>
    <t xml:space="preserve">  住房公积金</t>
  </si>
  <si>
    <t xml:space="preserve">  其他工资福利支出</t>
  </si>
  <si>
    <t>商品和服务支出</t>
  </si>
  <si>
    <t xml:space="preserve">  办公费</t>
  </si>
  <si>
    <t xml:space="preserve">  印刷费</t>
  </si>
  <si>
    <t xml:space="preserve">  咨询费</t>
  </si>
  <si>
    <t xml:space="preserve">  手续费</t>
  </si>
  <si>
    <t xml:space="preserve">  水费</t>
  </si>
  <si>
    <t xml:space="preserve">  电费</t>
  </si>
  <si>
    <t xml:space="preserve">  邮电费</t>
  </si>
  <si>
    <t xml:space="preserve">  取暖费</t>
  </si>
  <si>
    <t xml:space="preserve">  物业管理费</t>
  </si>
  <si>
    <t xml:space="preserve">  差旅费</t>
  </si>
  <si>
    <t xml:space="preserve">  因公出国（境）费用</t>
  </si>
  <si>
    <t xml:space="preserve">  维修(护)费</t>
  </si>
  <si>
    <t xml:space="preserve">  租赁费</t>
  </si>
  <si>
    <t xml:space="preserve">  会议费</t>
  </si>
  <si>
    <t xml:space="preserve">  培训费</t>
  </si>
  <si>
    <t xml:space="preserve">  公务接待费</t>
  </si>
  <si>
    <t xml:space="preserve">  专用材料费</t>
  </si>
  <si>
    <t xml:space="preserve">  被装购置费</t>
  </si>
  <si>
    <t xml:space="preserve">  专用燃料费</t>
  </si>
  <si>
    <t xml:space="preserve">  劳务费</t>
  </si>
  <si>
    <t xml:space="preserve">  委托业务费</t>
  </si>
  <si>
    <t xml:space="preserve">  工会经费</t>
  </si>
  <si>
    <t xml:space="preserve">  福利费</t>
  </si>
  <si>
    <t xml:space="preserve">  公务用车运行维护费</t>
  </si>
  <si>
    <t xml:space="preserve">  其他交通费用</t>
  </si>
  <si>
    <t xml:space="preserve">  税金及附加费用</t>
  </si>
  <si>
    <t xml:space="preserve">  其他商品和服务支出</t>
  </si>
  <si>
    <t>对个人和家庭的补助</t>
  </si>
  <si>
    <t xml:space="preserve">  离休费</t>
  </si>
  <si>
    <t xml:space="preserve">  退休费</t>
  </si>
  <si>
    <t xml:space="preserve">  抚恤金</t>
  </si>
  <si>
    <t xml:space="preserve">  生活补助</t>
  </si>
  <si>
    <t xml:space="preserve">  救济费</t>
  </si>
  <si>
    <t xml:space="preserve">  医疗费补助</t>
  </si>
  <si>
    <t xml:space="preserve">  助学金</t>
  </si>
  <si>
    <t xml:space="preserve">  奖励金</t>
  </si>
  <si>
    <t xml:space="preserve">  个人农业生产补贴</t>
  </si>
  <si>
    <t xml:space="preserve">  其他对个人和家庭的补助</t>
  </si>
  <si>
    <t>债务利息及费用支出</t>
  </si>
  <si>
    <t xml:space="preserve">  国内债务付息</t>
  </si>
  <si>
    <t xml:space="preserve">  国外债务付息</t>
  </si>
  <si>
    <t xml:space="preserve">  国内债务发行费用</t>
  </si>
  <si>
    <t>309</t>
  </si>
  <si>
    <t>资本性支出（基本建设）</t>
  </si>
  <si>
    <t xml:space="preserve">  房屋建筑物购建</t>
  </si>
  <si>
    <t xml:space="preserve">  其他基本建设支出</t>
  </si>
  <si>
    <t>资本性支出</t>
  </si>
  <si>
    <t xml:space="preserve">  办公设备购置</t>
  </si>
  <si>
    <t xml:space="preserve">  专用设备购置</t>
  </si>
  <si>
    <t xml:space="preserve">  信息网络及软件购置更新</t>
  </si>
  <si>
    <t xml:space="preserve">  其他资本性支出</t>
  </si>
  <si>
    <t>对企业补助</t>
  </si>
  <si>
    <t xml:space="preserve">  费用补贴</t>
  </si>
  <si>
    <t xml:space="preserve">  利息补贴</t>
  </si>
  <si>
    <t xml:space="preserve">  其他对企业补助</t>
  </si>
  <si>
    <t>对社会保障基金补助</t>
  </si>
  <si>
    <t xml:space="preserve">  对社会保险基金补助</t>
  </si>
  <si>
    <t>附表7</t>
  </si>
  <si>
    <t>2026年预算数</t>
  </si>
  <si>
    <t>2025年预算数</t>
  </si>
  <si>
    <t>2026年预算数比
2025年预算数</t>
  </si>
  <si>
    <t>市对下转移性支出合计</t>
  </si>
  <si>
    <t>一、返还性支出</t>
  </si>
  <si>
    <t xml:space="preserve">  （一）按科目和项目分类划分：</t>
  </si>
  <si>
    <t xml:space="preserve">      1.增值税和消费税税收返还收入 </t>
  </si>
  <si>
    <t xml:space="preserve">      2.所得税基数返还收入</t>
  </si>
  <si>
    <t xml:space="preserve">      3.成品油价格和税费改革税收返还收入</t>
  </si>
  <si>
    <t xml:space="preserve">      4.增值税五五分享税收返还收入</t>
  </si>
  <si>
    <t xml:space="preserve">  （二）按地区分类划分：</t>
  </si>
  <si>
    <t xml:space="preserve">      1.阜蒙县</t>
  </si>
  <si>
    <t xml:space="preserve">      2.彰武县</t>
  </si>
  <si>
    <t xml:space="preserve">      3.海州区</t>
  </si>
  <si>
    <t xml:space="preserve">      4.细河区</t>
  </si>
  <si>
    <t xml:space="preserve">      5.太平区</t>
  </si>
  <si>
    <t xml:space="preserve">      6.新邱区</t>
  </si>
  <si>
    <t xml:space="preserve">      7.清河门区</t>
  </si>
  <si>
    <t xml:space="preserve">      8.开发区</t>
  </si>
  <si>
    <t>二、一般性转移支付支出</t>
  </si>
  <si>
    <t xml:space="preserve">      1.体制补助</t>
  </si>
  <si>
    <t xml:space="preserve">      2.均衡性转移支付支出</t>
  </si>
  <si>
    <t xml:space="preserve">      3.县级基本财力保障机制奖补资金支出</t>
  </si>
  <si>
    <t xml:space="preserve">      4.结算补助支出</t>
  </si>
  <si>
    <t xml:space="preserve">      5.企业事业单位划转补助支出</t>
  </si>
  <si>
    <t xml:space="preserve">      6.重点生态功能区转移支付支出</t>
  </si>
  <si>
    <t xml:space="preserve">      7.社会保障和就业共同财政事权转移支付支出</t>
  </si>
  <si>
    <t xml:space="preserve">      8. 医疗卫生共同财政事权转移支付支出</t>
  </si>
  <si>
    <t xml:space="preserve">      9.公共安全共同财政事权转移支付支出</t>
  </si>
  <si>
    <t xml:space="preserve">      10.产粮（油）大县奖励资金支出</t>
  </si>
  <si>
    <t xml:space="preserve">      11.农林水共同财政事权转移支付支出</t>
  </si>
  <si>
    <t xml:space="preserve">      12.固定数额补助支出</t>
  </si>
  <si>
    <t xml:space="preserve">      13.民族地区转移支付支出</t>
  </si>
  <si>
    <t xml:space="preserve">      14.巩固脱贫成果衔接乡村振兴转移支付支出</t>
  </si>
  <si>
    <t xml:space="preserve">      15.节能环保共同财政事权转移支付支出</t>
  </si>
  <si>
    <t xml:space="preserve">      16.交通运输共同财政事权转移支付支出</t>
  </si>
  <si>
    <t xml:space="preserve">      17.住房保障共同财政事权转移支付支出</t>
  </si>
  <si>
    <t xml:space="preserve">      18.教育共同财政事权转移支付支出</t>
  </si>
  <si>
    <t xml:space="preserve">      19.文化旅游体育与传媒共同财政事权转移支付支出</t>
  </si>
  <si>
    <t xml:space="preserve">      20.其他一般转移支付支出</t>
  </si>
  <si>
    <t xml:space="preserve">      21.灾害防治及应急管理共同财政事权转移支付支出</t>
  </si>
  <si>
    <t xml:space="preserve">      8.开发高新区</t>
  </si>
  <si>
    <t>三、专项转移支付</t>
  </si>
  <si>
    <t xml:space="preserve">      1.卫生健康支出</t>
  </si>
  <si>
    <t xml:space="preserve">      2.节能环保支出</t>
  </si>
  <si>
    <t xml:space="preserve">      3.农林水支出</t>
  </si>
  <si>
    <t xml:space="preserve">      4.一般公共服务支出</t>
  </si>
  <si>
    <t xml:space="preserve">      5.科学技术支出</t>
  </si>
  <si>
    <t xml:space="preserve">      6.交通运输支出</t>
  </si>
  <si>
    <t>附表8</t>
  </si>
  <si>
    <t>地 区</t>
  </si>
  <si>
    <t>2025年地方政府债务限额</t>
  </si>
  <si>
    <t>2026年初地方政府债务余额</t>
  </si>
  <si>
    <t>阜新市</t>
  </si>
  <si>
    <t>市本级</t>
  </si>
  <si>
    <t>县区小计</t>
  </si>
  <si>
    <t>阜新县</t>
  </si>
  <si>
    <t>彰武县</t>
  </si>
  <si>
    <t>海州区</t>
  </si>
  <si>
    <t>细河区</t>
  </si>
  <si>
    <t>太平区</t>
  </si>
  <si>
    <t>新邱区</t>
  </si>
  <si>
    <t>清河门区</t>
  </si>
  <si>
    <t>开发区</t>
  </si>
  <si>
    <t>注:上级暂未下达2026年债务限额，故暂列2025年债务限额。</t>
  </si>
  <si>
    <t>附表9</t>
  </si>
  <si>
    <t>国有土地收益基金收入</t>
  </si>
  <si>
    <t>农业土地开发资金收入</t>
  </si>
  <si>
    <t>国有土地使用权出让金收入</t>
  </si>
  <si>
    <t>彩票公益金收入</t>
  </si>
  <si>
    <t>城市基础设施配套费收入</t>
  </si>
  <si>
    <t>污水处理费收入</t>
  </si>
  <si>
    <t>彩票发行机构和彩票销售机构的业务费用</t>
  </si>
  <si>
    <t>其他基金收入</t>
  </si>
  <si>
    <t>附表10</t>
  </si>
  <si>
    <t>预算项目</t>
  </si>
  <si>
    <t xml:space="preserve">            合计</t>
  </si>
  <si>
    <t>债务付息支出及发行费支出</t>
  </si>
  <si>
    <t>抗疫特别国债安排的支出</t>
  </si>
  <si>
    <t>附表11</t>
  </si>
  <si>
    <t>附表12</t>
  </si>
  <si>
    <t>附表13</t>
  </si>
  <si>
    <t>阜新市本级2026年政府性基金预算支出按“项级”功能分类预算表
（含高新开发区）</t>
  </si>
  <si>
    <t xml:space="preserve">  21208</t>
  </si>
  <si>
    <t xml:space="preserve">  国有土地使用权出让收入安排的支出</t>
  </si>
  <si>
    <t xml:space="preserve">    2120801</t>
  </si>
  <si>
    <t xml:space="preserve">    征地和拆迁补偿支出</t>
  </si>
  <si>
    <t xml:space="preserve">    2120803</t>
  </si>
  <si>
    <t xml:space="preserve">    城市建设支出</t>
  </si>
  <si>
    <t xml:space="preserve">    2120816</t>
  </si>
  <si>
    <t xml:space="preserve">    农业农村生态环境支出</t>
  </si>
  <si>
    <t xml:space="preserve">    2120899</t>
  </si>
  <si>
    <t xml:space="preserve">    其他国有土地使用权出让收入安排的支出</t>
  </si>
  <si>
    <t xml:space="preserve">  21213</t>
  </si>
  <si>
    <t xml:space="preserve">  城市基础设施配套费安排的支出</t>
  </si>
  <si>
    <t xml:space="preserve">    2121302</t>
  </si>
  <si>
    <t xml:space="preserve">    城市环境卫生</t>
  </si>
  <si>
    <t xml:space="preserve">  21214</t>
  </si>
  <si>
    <t xml:space="preserve">  污水处理费安排的支出</t>
  </si>
  <si>
    <t xml:space="preserve">    2121401</t>
  </si>
  <si>
    <t xml:space="preserve">    污水处理设施建设和运营</t>
  </si>
  <si>
    <t xml:space="preserve">  21298</t>
  </si>
  <si>
    <t xml:space="preserve">  超长期特别国债安排的支出</t>
  </si>
  <si>
    <t xml:space="preserve">    2129801</t>
  </si>
  <si>
    <t xml:space="preserve">    城乡社区公共设施</t>
  </si>
  <si>
    <t xml:space="preserve">  21372</t>
  </si>
  <si>
    <t xml:space="preserve">  大中型水库移民后期扶持基金支出</t>
  </si>
  <si>
    <t xml:space="preserve">    2137201</t>
  </si>
  <si>
    <t xml:space="preserve">    移民补助</t>
  </si>
  <si>
    <t xml:space="preserve">    2137202</t>
  </si>
  <si>
    <t xml:space="preserve">    基础设施建设和经济发展</t>
  </si>
  <si>
    <t xml:space="preserve">  21598</t>
  </si>
  <si>
    <t xml:space="preserve">    2159802</t>
  </si>
  <si>
    <t xml:space="preserve">    制造业</t>
  </si>
  <si>
    <t xml:space="preserve">  22498</t>
  </si>
  <si>
    <t xml:space="preserve">    2249899</t>
  </si>
  <si>
    <t xml:space="preserve">    其他灾害防治及应急管理支出</t>
  </si>
  <si>
    <t xml:space="preserve">  22904</t>
  </si>
  <si>
    <t xml:space="preserve">  其他政府性基金及对应专项债务收入安排的支出</t>
  </si>
  <si>
    <t xml:space="preserve">    2290402</t>
  </si>
  <si>
    <t xml:space="preserve">    其他地方自行试点项目收益专项债券收入安排的支出</t>
  </si>
  <si>
    <t xml:space="preserve">  22908</t>
  </si>
  <si>
    <t xml:space="preserve">  彩票发行销售机构业务费安排的支出</t>
  </si>
  <si>
    <t xml:space="preserve">    2290804</t>
  </si>
  <si>
    <t xml:space="preserve">    福利彩票销售机构的业务费支出</t>
  </si>
  <si>
    <t xml:space="preserve">    2290805</t>
  </si>
  <si>
    <t xml:space="preserve">    体育彩票销售机构的业务费支出</t>
  </si>
  <si>
    <t xml:space="preserve">  22960</t>
  </si>
  <si>
    <t xml:space="preserve">  彩票公益金安排的支出</t>
  </si>
  <si>
    <t xml:space="preserve">    2296002</t>
  </si>
  <si>
    <t xml:space="preserve">    用于社会福利的彩票公益金支出</t>
  </si>
  <si>
    <t xml:space="preserve">    2296003</t>
  </si>
  <si>
    <t xml:space="preserve">    用于体育事业的彩票公益金支出</t>
  </si>
  <si>
    <t xml:space="preserve">    2296005</t>
  </si>
  <si>
    <t xml:space="preserve">    用于红十字事业的彩票公益金支出</t>
  </si>
  <si>
    <t xml:space="preserve">    2296006</t>
  </si>
  <si>
    <t xml:space="preserve">    用于残疾人事业的彩票公益金支出</t>
  </si>
  <si>
    <t xml:space="preserve">  23104</t>
  </si>
  <si>
    <t xml:space="preserve">  地方政府专项债务还本支出</t>
  </si>
  <si>
    <t xml:space="preserve">    2310411</t>
  </si>
  <si>
    <t xml:space="preserve">    国有土地使用权出让金债务还本支出</t>
  </si>
  <si>
    <t xml:space="preserve">  23204</t>
  </si>
  <si>
    <t xml:space="preserve">  地方政府专项债务付息支出</t>
  </si>
  <si>
    <t xml:space="preserve">    2320411</t>
  </si>
  <si>
    <t xml:space="preserve">    国有土地使用权出让金债务付息支出</t>
  </si>
  <si>
    <t xml:space="preserve">    2320433</t>
  </si>
  <si>
    <t xml:space="preserve">    棚户区改造专项债券付息支出</t>
  </si>
  <si>
    <t xml:space="preserve">    2320498</t>
  </si>
  <si>
    <t xml:space="preserve">    其他地方自行试点项目收益专项债券付息支出</t>
  </si>
  <si>
    <t xml:space="preserve">    2320499</t>
  </si>
  <si>
    <t xml:space="preserve">    其他政府性基金债务付息支出</t>
  </si>
  <si>
    <t xml:space="preserve">  23304</t>
  </si>
  <si>
    <t xml:space="preserve">  地方政府专项债务发行费用支出</t>
  </si>
  <si>
    <t xml:space="preserve">    2330411</t>
  </si>
  <si>
    <t xml:space="preserve">    国有土地使用权出让金债务发行费用支出</t>
  </si>
  <si>
    <t xml:space="preserve">    2330433</t>
  </si>
  <si>
    <t xml:space="preserve">    棚户区改造专项债券发行费用支出</t>
  </si>
  <si>
    <t xml:space="preserve">    2330498</t>
  </si>
  <si>
    <t xml:space="preserve">    其他地方自行试点项目收益专项债券发行费用支出</t>
  </si>
  <si>
    <t>附表14</t>
  </si>
  <si>
    <t xml:space="preserve">  一、按科目和项目分类划分：</t>
  </si>
  <si>
    <t xml:space="preserve">    （一）农林水支出</t>
  </si>
  <si>
    <t xml:space="preserve">      1.大中型水库移民后期扶持基金支出</t>
  </si>
  <si>
    <t xml:space="preserve">        （1）移民补助</t>
  </si>
  <si>
    <t xml:space="preserve">        （2）基础设施建设和经济发展</t>
  </si>
  <si>
    <t xml:space="preserve">    （二）其他支出</t>
  </si>
  <si>
    <t xml:space="preserve">      1.彩票公益金安排的支出</t>
  </si>
  <si>
    <t xml:space="preserve">        （1）用于体育事业的彩票公益金支出</t>
  </si>
  <si>
    <t xml:space="preserve">  二、按地区分类划分：</t>
  </si>
  <si>
    <t xml:space="preserve">        1.阜蒙县</t>
  </si>
  <si>
    <t xml:space="preserve">        2.彰武县</t>
  </si>
  <si>
    <t xml:space="preserve">        3.海州区</t>
  </si>
  <si>
    <t xml:space="preserve">        4.细河区</t>
  </si>
  <si>
    <t xml:space="preserve">        5.太平区</t>
  </si>
  <si>
    <t xml:space="preserve">        6.新邱区</t>
  </si>
  <si>
    <t xml:space="preserve">        7.清河门区</t>
  </si>
  <si>
    <t xml:space="preserve">        8.开发高新区</t>
  </si>
  <si>
    <t>附表15</t>
  </si>
  <si>
    <t>阜新市2026年专项债务限额和余额情况表</t>
  </si>
  <si>
    <t>地区</t>
  </si>
  <si>
    <t>附表16</t>
  </si>
  <si>
    <t>总  计</t>
  </si>
  <si>
    <t>一、国有资本经营收入合计</t>
  </si>
  <si>
    <t>利润收入</t>
  </si>
  <si>
    <t xml:space="preserve"> 其他国有资本经营预算收入</t>
  </si>
  <si>
    <t>二、国有资本经营上级补助收入</t>
  </si>
  <si>
    <t>三、上年结余收入</t>
  </si>
  <si>
    <t>附表17</t>
  </si>
  <si>
    <t>2026年预算比
2025年预算</t>
  </si>
  <si>
    <t>支  出  总  计</t>
  </si>
  <si>
    <t>国有资本经营预算支出合计</t>
  </si>
  <si>
    <t xml:space="preserve">  社会保障和就业支出</t>
  </si>
  <si>
    <t xml:space="preserve">    补充全国社会保障基金</t>
  </si>
  <si>
    <t xml:space="preserve">  国有资本经营预算支出</t>
  </si>
  <si>
    <t xml:space="preserve">     解决历史遗留问题及改革成本支出</t>
  </si>
  <si>
    <t xml:space="preserve">     国有企业资本金注入</t>
  </si>
  <si>
    <t xml:space="preserve">     其他国有资本经营预算支出</t>
  </si>
  <si>
    <t xml:space="preserve">  调出资金</t>
  </si>
  <si>
    <t>附表18</t>
  </si>
  <si>
    <t>收  入  总  计</t>
  </si>
  <si>
    <t xml:space="preserve"> 利润收入</t>
  </si>
  <si>
    <t xml:space="preserve">   其他国有资本经营预算企业利润收入</t>
  </si>
  <si>
    <t>附表19</t>
  </si>
  <si>
    <t>国有资本经营预算支出</t>
  </si>
  <si>
    <t xml:space="preserve">    解决历史遗留问题及改革成本支出</t>
  </si>
  <si>
    <t xml:space="preserve">      其他国有资本经营预算支出</t>
  </si>
  <si>
    <t>调出资金</t>
  </si>
  <si>
    <t>附表20</t>
  </si>
  <si>
    <t>2026年预算数比2025年预算数</t>
  </si>
  <si>
    <t xml:space="preserve">    国有资本经营预算支出</t>
  </si>
  <si>
    <t xml:space="preserve">      解决历史遗留问题及改革成本支出</t>
  </si>
  <si>
    <t xml:space="preserve">        国有企业退休人员社会化管理补助支出</t>
  </si>
  <si>
    <t>附表21</t>
  </si>
  <si>
    <t>2025年执行数</t>
  </si>
  <si>
    <t>2026年预算数比2025年执行数</t>
  </si>
  <si>
    <t>社会保险基金收入合计</t>
  </si>
  <si>
    <t xml:space="preserve">  企业职工基本养老保险基金收入</t>
  </si>
  <si>
    <t xml:space="preserve">    企业职工基本养老保险费收入</t>
  </si>
  <si>
    <t xml:space="preserve">    企业职工基本养老保险基金财政补助收入</t>
  </si>
  <si>
    <t xml:space="preserve">    企业职工基本养老保险基金利息收入</t>
  </si>
  <si>
    <t xml:space="preserve">    其他企业职工基本养老保险基金收入</t>
  </si>
  <si>
    <t xml:space="preserve">  失业保险基金收入</t>
  </si>
  <si>
    <t xml:space="preserve">    失业保险费收入</t>
  </si>
  <si>
    <t xml:space="preserve">    失业保险基金利息收入</t>
  </si>
  <si>
    <t xml:space="preserve">    其他失业保险基金收入</t>
  </si>
  <si>
    <t xml:space="preserve">  城镇职工基本医疗保险基金收入</t>
  </si>
  <si>
    <t xml:space="preserve">    城镇职工基本医疗保险费收入</t>
  </si>
  <si>
    <t xml:space="preserve">    城镇职工基本医疗保险基金财政补助收入</t>
  </si>
  <si>
    <t xml:space="preserve">    城镇职工基本医疗保险基金利息收入</t>
  </si>
  <si>
    <t xml:space="preserve">  工伤保险基金收入</t>
  </si>
  <si>
    <t xml:space="preserve">    工伤保险费收入</t>
  </si>
  <si>
    <t xml:space="preserve">    工伤保险基金财政补助收入</t>
  </si>
  <si>
    <t xml:space="preserve">    工伤保险基金利息收入</t>
  </si>
  <si>
    <t xml:space="preserve">  城镇居民基本医疗保险基金收入</t>
  </si>
  <si>
    <t xml:space="preserve">    城镇居民基本医疗保险基金缴费收入</t>
  </si>
  <si>
    <t xml:space="preserve">    城镇居民基本医疗保险基金财政补贴收入</t>
  </si>
  <si>
    <t xml:space="preserve">    城镇居民基本医疗保险基金利息收入</t>
  </si>
  <si>
    <t xml:space="preserve">  城乡居民基本养老保险基金收入</t>
  </si>
  <si>
    <t xml:space="preserve">    城乡居民基本养老保险基金缴费收入</t>
  </si>
  <si>
    <t xml:space="preserve">    城乡居民基本养老保险基金财政补贴收入</t>
  </si>
  <si>
    <t xml:space="preserve">    城乡居民基本养老保险基金利息收入</t>
  </si>
  <si>
    <t xml:space="preserve">    其他城乡居民基本养老保险基金收入</t>
  </si>
  <si>
    <t xml:space="preserve">  机关事业单位基本养老保险</t>
  </si>
  <si>
    <t xml:space="preserve">    机关事业单位基本养老保险费收入</t>
  </si>
  <si>
    <t xml:space="preserve">    机关事业单位基本养老保险基金财政补助收入</t>
  </si>
  <si>
    <t xml:space="preserve">    机关事业单位基本养老保险基金利息收入</t>
  </si>
  <si>
    <t>附表22</t>
  </si>
  <si>
    <t>社会保险基金支出合计</t>
  </si>
  <si>
    <t xml:space="preserve">  企业职工基本养老保险基金支出</t>
  </si>
  <si>
    <t xml:space="preserve">    基本养老金</t>
  </si>
  <si>
    <t xml:space="preserve">    丧葬抚恤补助</t>
  </si>
  <si>
    <t xml:space="preserve">    其他企业职工基本养老保险基金支出</t>
  </si>
  <si>
    <t xml:space="preserve">  失业保险基金支出</t>
  </si>
  <si>
    <t xml:space="preserve">    失业保险金</t>
  </si>
  <si>
    <t xml:space="preserve">    医疗保险费</t>
  </si>
  <si>
    <t xml:space="preserve">    其他失业保险基金支出</t>
  </si>
  <si>
    <t xml:space="preserve">  城镇职工基本医疗保险基金支出</t>
  </si>
  <si>
    <t xml:space="preserve">    城镇职工基本医疗保险统筹基金</t>
  </si>
  <si>
    <t xml:space="preserve">    城镇职工基本医疗保险个人账户基金</t>
  </si>
  <si>
    <t xml:space="preserve">  工伤保险基金支出</t>
  </si>
  <si>
    <t xml:space="preserve">    工伤保险待遇</t>
  </si>
  <si>
    <t xml:space="preserve">    劳动能力鉴定支出</t>
  </si>
  <si>
    <t xml:space="preserve">    工伤预防费用支出</t>
  </si>
  <si>
    <t xml:space="preserve">  城镇居民基本医疗保险基金支出</t>
  </si>
  <si>
    <t xml:space="preserve">    城镇居民基本医疗保险基金医疗待遇支出</t>
  </si>
  <si>
    <t xml:space="preserve">    大病医疗保险支出</t>
  </si>
  <si>
    <t xml:space="preserve">  城乡居民基本养老保险基金支出</t>
  </si>
  <si>
    <t xml:space="preserve">    基础养老金支出</t>
  </si>
  <si>
    <t xml:space="preserve">    个人账户养老金支出</t>
  </si>
  <si>
    <t xml:space="preserve">    丧葬抚恤补助支出</t>
  </si>
  <si>
    <t xml:space="preserve">    其他城乡居民基本养老保险基金支出</t>
  </si>
  <si>
    <t xml:space="preserve">    基本养老金支出</t>
  </si>
  <si>
    <t>附表23</t>
  </si>
  <si>
    <t>附表24</t>
  </si>
  <si>
    <t>附表26</t>
  </si>
  <si>
    <t>限额合计</t>
  </si>
  <si>
    <t>余额合计</t>
  </si>
  <si>
    <t>一般债务</t>
  </si>
  <si>
    <t>专项债务</t>
  </si>
  <si>
    <t>一般债务限额</t>
  </si>
  <si>
    <t>一般债务余额</t>
  </si>
  <si>
    <t>专项债务限额</t>
  </si>
  <si>
    <t>专项债务余额</t>
  </si>
  <si>
    <t>附表27</t>
  </si>
  <si>
    <t>摘要/地区</t>
  </si>
  <si>
    <t>一般债券</t>
  </si>
  <si>
    <t xml:space="preserve"> 一、债券转贷收入</t>
  </si>
  <si>
    <t>（一）以前年度地债转贷支出</t>
  </si>
  <si>
    <t>（二）当年新增债券</t>
  </si>
  <si>
    <t>（三）当年再融资债券</t>
  </si>
  <si>
    <t>专项债券</t>
  </si>
  <si>
    <t>（一）当年新增债券</t>
  </si>
  <si>
    <t>（二）当年再融资债券</t>
  </si>
  <si>
    <t>附表28</t>
  </si>
  <si>
    <t>债券本金小计</t>
  </si>
  <si>
    <t>债券利息小计</t>
  </si>
  <si>
    <t>一般债券本金</t>
  </si>
  <si>
    <t>一般债券利息</t>
  </si>
  <si>
    <t>专项债券本金</t>
  </si>
  <si>
    <t>专项债券利息</t>
  </si>
  <si>
    <t>附表29</t>
  </si>
  <si>
    <t>本金小计</t>
  </si>
  <si>
    <t>利息小计</t>
  </si>
  <si>
    <t>附表30</t>
  </si>
  <si>
    <t>2025年发行新增项目类债券明细表</t>
  </si>
  <si>
    <t>一般/专项</t>
  </si>
  <si>
    <t>发行年度</t>
  </si>
  <si>
    <t>到期年度</t>
  </si>
  <si>
    <t>债券编码</t>
  </si>
  <si>
    <t>债券名称</t>
  </si>
  <si>
    <t>发行日期</t>
  </si>
  <si>
    <t>债券类型</t>
  </si>
  <si>
    <t>期限（年）</t>
  </si>
  <si>
    <t>举借金额
（万元）</t>
  </si>
  <si>
    <t>利率%</t>
  </si>
  <si>
    <t>项目名称</t>
  </si>
  <si>
    <t>——</t>
  </si>
  <si>
    <t>一般</t>
  </si>
  <si>
    <t>阜新市本级</t>
  </si>
  <si>
    <t>2025年辽宁省政府一般债券（二期）</t>
  </si>
  <si>
    <t>新增一般债券</t>
  </si>
  <si>
    <t>10年</t>
  </si>
  <si>
    <t>阜新市主城区雨污分流提升改造一期工程</t>
  </si>
  <si>
    <t>2025年辽宁省政府一般债券（三期）</t>
  </si>
  <si>
    <t>专项</t>
  </si>
  <si>
    <t>2025年辽宁省政府专项债券（三期）</t>
  </si>
  <si>
    <t>新增专项债券（自求平衡）</t>
  </si>
  <si>
    <t>15年</t>
  </si>
  <si>
    <t>阜新市数字政府建设项目</t>
  </si>
  <si>
    <t>2025年辽宁省政府专项债券（七期）</t>
  </si>
  <si>
    <t>阜新市中医医院新建项目</t>
  </si>
  <si>
    <t>阜新市细河区老旧小区2024年主体维修改造工程项目</t>
  </si>
  <si>
    <t>2025年辽宁省政府专项债券（二十六期）</t>
  </si>
  <si>
    <t>20年</t>
  </si>
  <si>
    <t>阜新市细河区2019-2022年老旧小区燃气管道等老化更新改造工程项目</t>
  </si>
  <si>
    <t>阜新皮革产业开发区基础设施管网更新改造工程项目</t>
  </si>
  <si>
    <t>附表31</t>
  </si>
  <si>
    <t>项目</t>
  </si>
  <si>
    <t>金额</t>
  </si>
  <si>
    <t>“三公”经费合计</t>
  </si>
  <si>
    <t xml:space="preserve">    一、因公出国(境)费</t>
  </si>
  <si>
    <t xml:space="preserve">    二、公务接待费</t>
  </si>
  <si>
    <t xml:space="preserve">    三、公务用车购置及运行费</t>
  </si>
  <si>
    <t xml:space="preserve">        其中 ：公务用车购置费</t>
  </si>
  <si>
    <t xml:space="preserve">               公务用车运行费</t>
  </si>
  <si>
    <r>
      <rPr>
        <sz val="14"/>
        <color rgb="FF000000"/>
        <rFont val="宋体"/>
        <charset val="134"/>
      </rPr>
      <t xml:space="preserve">  
    </t>
    </r>
    <r>
      <rPr>
        <b/>
        <sz val="14"/>
        <color rgb="FF000000"/>
        <rFont val="宋体"/>
        <charset val="134"/>
      </rPr>
      <t>阜新市本级2026年“三公”经费预算安排情况说明</t>
    </r>
    <r>
      <rPr>
        <sz val="14"/>
        <color rgb="FF000000"/>
        <rFont val="宋体"/>
        <charset val="134"/>
      </rPr>
      <t>：按照《中华人民共和国预算法》规定，经市人代会批准，公开市本级2026年财政拨款安排的“三公”经费预算总额为2270万元。其中：因公出国（境）费310万元；公务接待费420万元；公务用车购置及运行费1540万元，含公务用车购置费0万元、公务用车运行费1540万元。2026年“三公”经费预算总额较比上年“三公”经费预算总额减少351万元。其中：因公出国（境）费、公务接待费与上年持平、公务用车运行费减少351万元。“三公”经费预算总额降低13.4%。公务用车运行费降低原因是：按照过紧日子要求，对三公经费进行压缩，主要在公务用车运行费上压缩。</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</si>
</sst>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1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Red]\(0.00\)"/>
    <numFmt numFmtId="178" formatCode="#,##0.00_);[Red]\(#,##0.00\)"/>
    <numFmt numFmtId="179" formatCode="0.00_ "/>
    <numFmt numFmtId="180" formatCode="0.0_ "/>
    <numFmt numFmtId="181" formatCode="0.0%"/>
    <numFmt numFmtId="182" formatCode="#,##0.0"/>
  </numFmts>
  <fonts count="69">
    <font>
      <sz val="11"/>
      <color theme="1"/>
      <name val="等线"/>
      <charset val="134"/>
      <scheme val="minor"/>
    </font>
    <font>
      <sz val="14"/>
      <color theme="1"/>
      <name val="黑体"/>
      <charset val="134"/>
    </font>
    <font>
      <b/>
      <sz val="18"/>
      <color rgb="FF000000"/>
      <name val="方正小标宋简体"/>
      <charset val="134"/>
    </font>
    <font>
      <sz val="14"/>
      <color rgb="FF000000"/>
      <name val="宋体"/>
      <charset val="134"/>
    </font>
    <font>
      <b/>
      <sz val="14"/>
      <color rgb="FF000000"/>
      <name val="宋体"/>
      <charset val="134"/>
    </font>
    <font>
      <b/>
      <sz val="18"/>
      <name val="方正小标宋简体"/>
      <charset val="134"/>
    </font>
    <font>
      <sz val="10"/>
      <name val="宋体"/>
      <charset val="134"/>
    </font>
    <font>
      <b/>
      <sz val="10"/>
      <name val="宋体"/>
      <charset val="134"/>
    </font>
    <font>
      <b/>
      <sz val="10"/>
      <color indexed="8"/>
      <name val="宋体"/>
      <charset val="134"/>
    </font>
    <font>
      <sz val="10"/>
      <color indexed="8"/>
      <name val="宋体"/>
      <charset val="134"/>
    </font>
    <font>
      <sz val="9"/>
      <name val="宋体"/>
      <charset val="134"/>
    </font>
    <font>
      <b/>
      <sz val="12"/>
      <name val="宋体"/>
      <charset val="134"/>
    </font>
    <font>
      <b/>
      <sz val="11"/>
      <name val="宋体"/>
      <charset val="134"/>
    </font>
    <font>
      <sz val="11"/>
      <color theme="1"/>
      <name val="宋体"/>
      <charset val="134"/>
    </font>
    <font>
      <sz val="12"/>
      <color indexed="8"/>
      <name val="宋体"/>
      <charset val="134"/>
    </font>
    <font>
      <b/>
      <sz val="10"/>
      <name val="Times New Roman"/>
      <charset val="134"/>
    </font>
    <font>
      <b/>
      <sz val="10"/>
      <color theme="1"/>
      <name val="宋体"/>
      <charset val="134"/>
    </font>
    <font>
      <sz val="10"/>
      <color theme="1"/>
      <name val="宋体"/>
      <charset val="134"/>
    </font>
    <font>
      <sz val="12"/>
      <color rgb="FF000000"/>
      <name val="宋体"/>
      <charset val="134"/>
    </font>
    <font>
      <b/>
      <sz val="10"/>
      <color rgb="FF000000"/>
      <name val="宋体"/>
      <charset val="134"/>
    </font>
    <font>
      <b/>
      <sz val="11"/>
      <color rgb="FF000000"/>
      <name val="宋体"/>
      <charset val="134"/>
    </font>
    <font>
      <sz val="11"/>
      <color rgb="FF000000"/>
      <name val="宋体"/>
      <charset val="134"/>
    </font>
    <font>
      <b/>
      <sz val="12"/>
      <color rgb="FF000000"/>
      <name val="宋体"/>
      <charset val="134"/>
    </font>
    <font>
      <b/>
      <sz val="16"/>
      <color rgb="FF000000"/>
      <name val="方正小标宋简体"/>
      <charset val="134"/>
    </font>
    <font>
      <sz val="10"/>
      <color rgb="FF000000"/>
      <name val="宋体"/>
      <charset val="134"/>
    </font>
    <font>
      <b/>
      <sz val="11"/>
      <color theme="1"/>
      <name val="等线"/>
      <charset val="134"/>
      <scheme val="minor"/>
    </font>
    <font>
      <sz val="14"/>
      <color rgb="FF000000"/>
      <name val="Geneva"/>
      <charset val="134"/>
    </font>
    <font>
      <b/>
      <sz val="20"/>
      <color rgb="FF000000"/>
      <name val="方正小标宋简体"/>
      <charset val="134"/>
    </font>
    <font>
      <b/>
      <sz val="11"/>
      <color theme="1"/>
      <name val="宋体"/>
      <charset val="134"/>
    </font>
    <font>
      <sz val="12"/>
      <name val="宋体"/>
      <charset val="134"/>
    </font>
    <font>
      <sz val="10"/>
      <color theme="1"/>
      <name val="等线"/>
      <charset val="134"/>
      <scheme val="minor"/>
    </font>
    <font>
      <b/>
      <sz val="10"/>
      <color indexed="8"/>
      <name val="等线"/>
      <charset val="1"/>
      <scheme val="minor"/>
    </font>
    <font>
      <b/>
      <sz val="14"/>
      <name val="方正小标宋简体"/>
      <charset val="134"/>
    </font>
    <font>
      <b/>
      <sz val="10"/>
      <name val="黑体"/>
      <charset val="134"/>
    </font>
    <font>
      <sz val="10"/>
      <name val="SimSun"/>
      <charset val="134"/>
    </font>
    <font>
      <sz val="12"/>
      <color rgb="FF000000"/>
      <name val="Times New Roman"/>
      <charset val="134"/>
    </font>
    <font>
      <sz val="18"/>
      <color theme="1"/>
      <name val="等线"/>
      <charset val="134"/>
      <scheme val="minor"/>
    </font>
    <font>
      <b/>
      <sz val="10"/>
      <color theme="1"/>
      <name val="等线"/>
      <charset val="134"/>
      <scheme val="minor"/>
    </font>
    <font>
      <sz val="18"/>
      <color rgb="FF000000"/>
      <name val="宋体"/>
      <charset val="134"/>
    </font>
    <font>
      <b/>
      <sz val="11"/>
      <color indexed="8"/>
      <name val="等线"/>
      <charset val="1"/>
      <scheme val="minor"/>
    </font>
    <font>
      <b/>
      <sz val="18"/>
      <color rgb="FF000000"/>
      <name val="宋体"/>
      <charset val="134"/>
    </font>
    <font>
      <b/>
      <sz val="22"/>
      <color indexed="8"/>
      <name val="方正小标宋简体"/>
      <charset val="134"/>
    </font>
    <font>
      <sz val="16"/>
      <color indexed="8"/>
      <name val="宋体"/>
      <charset val="134"/>
    </font>
    <font>
      <b/>
      <sz val="11"/>
      <color indexed="8"/>
      <name val="宋体"/>
      <charset val="134"/>
    </font>
    <font>
      <sz val="11"/>
      <color indexed="8"/>
      <name val="宋体"/>
      <charset val="134"/>
    </font>
    <font>
      <b/>
      <sz val="22"/>
      <color theme="1"/>
      <name val="方正小标宋简体"/>
      <charset val="134"/>
    </font>
    <font>
      <b/>
      <sz val="28"/>
      <color theme="1"/>
      <name val="方正小标宋简体"/>
      <charset val="134"/>
    </font>
    <font>
      <b/>
      <sz val="16"/>
      <color theme="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0"/>
      <name val="Geneva"/>
      <charset val="0"/>
    </font>
    <font>
      <sz val="12"/>
      <name val="Times New Roman"/>
      <charset val="134"/>
    </font>
  </fonts>
  <fills count="38">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bgColor rgb="FF989898"/>
      </patternFill>
    </fill>
    <fill>
      <patternFill patternType="solid">
        <fgColor theme="0"/>
        <bgColor rgb="FFD5DDE5"/>
      </patternFill>
    </fill>
    <fill>
      <patternFill patternType="mediumGray">
        <fgColor rgb="FFFFFFFF"/>
        <bgColor theme="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6">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8"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0" fillId="7" borderId="17" applyNumberFormat="0" applyFont="0" applyAlignment="0" applyProtection="0">
      <alignment vertical="center"/>
    </xf>
    <xf numFmtId="0" fontId="50"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3" fillId="0" borderId="18" applyNumberFormat="0" applyFill="0" applyAlignment="0" applyProtection="0">
      <alignment vertical="center"/>
    </xf>
    <xf numFmtId="0" fontId="54" fillId="0" borderId="18" applyNumberFormat="0" applyFill="0" applyAlignment="0" applyProtection="0">
      <alignment vertical="center"/>
    </xf>
    <xf numFmtId="0" fontId="55" fillId="0" borderId="19" applyNumberFormat="0" applyFill="0" applyAlignment="0" applyProtection="0">
      <alignment vertical="center"/>
    </xf>
    <xf numFmtId="0" fontId="55" fillId="0" borderId="0" applyNumberFormat="0" applyFill="0" applyBorder="0" applyAlignment="0" applyProtection="0">
      <alignment vertical="center"/>
    </xf>
    <xf numFmtId="0" fontId="56" fillId="8" borderId="20" applyNumberFormat="0" applyAlignment="0" applyProtection="0">
      <alignment vertical="center"/>
    </xf>
    <xf numFmtId="0" fontId="57" fillId="9" borderId="21" applyNumberFormat="0" applyAlignment="0" applyProtection="0">
      <alignment vertical="center"/>
    </xf>
    <xf numFmtId="0" fontId="58" fillId="9" borderId="20" applyNumberFormat="0" applyAlignment="0" applyProtection="0">
      <alignment vertical="center"/>
    </xf>
    <xf numFmtId="0" fontId="59" fillId="10" borderId="22" applyNumberFormat="0" applyAlignment="0" applyProtection="0">
      <alignment vertical="center"/>
    </xf>
    <xf numFmtId="0" fontId="60" fillId="0" borderId="23" applyNumberFormat="0" applyFill="0" applyAlignment="0" applyProtection="0">
      <alignment vertical="center"/>
    </xf>
    <xf numFmtId="0" fontId="61" fillId="0" borderId="24" applyNumberFormat="0" applyFill="0" applyAlignment="0" applyProtection="0">
      <alignment vertical="center"/>
    </xf>
    <xf numFmtId="0" fontId="62" fillId="11" borderId="0" applyNumberFormat="0" applyBorder="0" applyAlignment="0" applyProtection="0">
      <alignment vertical="center"/>
    </xf>
    <xf numFmtId="0" fontId="63" fillId="12" borderId="0" applyNumberFormat="0" applyBorder="0" applyAlignment="0" applyProtection="0">
      <alignment vertical="center"/>
    </xf>
    <xf numFmtId="0" fontId="64" fillId="13" borderId="0" applyNumberFormat="0" applyBorder="0" applyAlignment="0" applyProtection="0">
      <alignment vertical="center"/>
    </xf>
    <xf numFmtId="0" fontId="65" fillId="14" borderId="0" applyNumberFormat="0" applyBorder="0" applyAlignment="0" applyProtection="0">
      <alignment vertical="center"/>
    </xf>
    <xf numFmtId="0" fontId="66" fillId="15" borderId="0" applyNumberFormat="0" applyBorder="0" applyAlignment="0" applyProtection="0">
      <alignment vertical="center"/>
    </xf>
    <xf numFmtId="0" fontId="66" fillId="16" borderId="0" applyNumberFormat="0" applyBorder="0" applyAlignment="0" applyProtection="0">
      <alignment vertical="center"/>
    </xf>
    <xf numFmtId="0" fontId="65" fillId="17" borderId="0" applyNumberFormat="0" applyBorder="0" applyAlignment="0" applyProtection="0">
      <alignment vertical="center"/>
    </xf>
    <xf numFmtId="0" fontId="65" fillId="18" borderId="0" applyNumberFormat="0" applyBorder="0" applyAlignment="0" applyProtection="0">
      <alignment vertical="center"/>
    </xf>
    <xf numFmtId="0" fontId="66" fillId="19" borderId="0" applyNumberFormat="0" applyBorder="0" applyAlignment="0" applyProtection="0">
      <alignment vertical="center"/>
    </xf>
    <xf numFmtId="0" fontId="66" fillId="20" borderId="0" applyNumberFormat="0" applyBorder="0" applyAlignment="0" applyProtection="0">
      <alignment vertical="center"/>
    </xf>
    <xf numFmtId="0" fontId="65" fillId="21" borderId="0" applyNumberFormat="0" applyBorder="0" applyAlignment="0" applyProtection="0">
      <alignment vertical="center"/>
    </xf>
    <xf numFmtId="0" fontId="65" fillId="22" borderId="0" applyNumberFormat="0" applyBorder="0" applyAlignment="0" applyProtection="0">
      <alignment vertical="center"/>
    </xf>
    <xf numFmtId="0" fontId="66" fillId="23" borderId="0" applyNumberFormat="0" applyBorder="0" applyAlignment="0" applyProtection="0">
      <alignment vertical="center"/>
    </xf>
    <xf numFmtId="0" fontId="66" fillId="24" borderId="0" applyNumberFormat="0" applyBorder="0" applyAlignment="0" applyProtection="0">
      <alignment vertical="center"/>
    </xf>
    <xf numFmtId="0" fontId="65" fillId="25" borderId="0" applyNumberFormat="0" applyBorder="0" applyAlignment="0" applyProtection="0">
      <alignment vertical="center"/>
    </xf>
    <xf numFmtId="0" fontId="65" fillId="26" borderId="0" applyNumberFormat="0" applyBorder="0" applyAlignment="0" applyProtection="0">
      <alignment vertical="center"/>
    </xf>
    <xf numFmtId="0" fontId="66" fillId="27" borderId="0" applyNumberFormat="0" applyBorder="0" applyAlignment="0" applyProtection="0">
      <alignment vertical="center"/>
    </xf>
    <xf numFmtId="0" fontId="66" fillId="28" borderId="0" applyNumberFormat="0" applyBorder="0" applyAlignment="0" applyProtection="0">
      <alignment vertical="center"/>
    </xf>
    <xf numFmtId="0" fontId="65" fillId="29" borderId="0" applyNumberFormat="0" applyBorder="0" applyAlignment="0" applyProtection="0">
      <alignment vertical="center"/>
    </xf>
    <xf numFmtId="0" fontId="65" fillId="30" borderId="0" applyNumberFormat="0" applyBorder="0" applyAlignment="0" applyProtection="0">
      <alignment vertical="center"/>
    </xf>
    <xf numFmtId="0" fontId="66" fillId="31" borderId="0" applyNumberFormat="0" applyBorder="0" applyAlignment="0" applyProtection="0">
      <alignment vertical="center"/>
    </xf>
    <xf numFmtId="0" fontId="66" fillId="32" borderId="0" applyNumberFormat="0" applyBorder="0" applyAlignment="0" applyProtection="0">
      <alignment vertical="center"/>
    </xf>
    <xf numFmtId="0" fontId="65" fillId="33" borderId="0" applyNumberFormat="0" applyBorder="0" applyAlignment="0" applyProtection="0">
      <alignment vertical="center"/>
    </xf>
    <xf numFmtId="0" fontId="65" fillId="34" borderId="0" applyNumberFormat="0" applyBorder="0" applyAlignment="0" applyProtection="0">
      <alignment vertical="center"/>
    </xf>
    <xf numFmtId="0" fontId="66" fillId="35" borderId="0" applyNumberFormat="0" applyBorder="0" applyAlignment="0" applyProtection="0">
      <alignment vertical="center"/>
    </xf>
    <xf numFmtId="0" fontId="66" fillId="36" borderId="0" applyNumberFormat="0" applyBorder="0" applyAlignment="0" applyProtection="0">
      <alignment vertical="center"/>
    </xf>
    <xf numFmtId="0" fontId="65" fillId="37" borderId="0" applyNumberFormat="0" applyBorder="0" applyAlignment="0" applyProtection="0">
      <alignment vertical="center"/>
    </xf>
    <xf numFmtId="0" fontId="29" fillId="0" borderId="0">
      <alignment vertical="center"/>
    </xf>
    <xf numFmtId="0" fontId="29" fillId="0" borderId="0">
      <alignment vertical="center"/>
    </xf>
    <xf numFmtId="0" fontId="67" fillId="0" borderId="0"/>
    <xf numFmtId="0" fontId="29" fillId="0" borderId="0"/>
    <xf numFmtId="0" fontId="68" fillId="0" borderId="0"/>
    <xf numFmtId="0" fontId="29" fillId="0" borderId="0">
      <alignment vertical="center"/>
    </xf>
    <xf numFmtId="0" fontId="29" fillId="0" borderId="0"/>
  </cellStyleXfs>
  <cellXfs count="367">
    <xf numFmtId="0" fontId="0" fillId="0" borderId="0" xfId="0"/>
    <xf numFmtId="0" fontId="1" fillId="0" borderId="0" xfId="0" applyFont="1" applyAlignment="1">
      <alignment vertical="center" wrapText="1"/>
    </xf>
    <xf numFmtId="0" fontId="2" fillId="0" borderId="0" xfId="0" applyFont="1" applyAlignment="1">
      <alignment horizontal="center" vertical="center" wrapText="1"/>
    </xf>
    <xf numFmtId="0" fontId="3" fillId="0" borderId="0" xfId="0" applyFont="1"/>
    <xf numFmtId="0" fontId="4" fillId="0" borderId="0" xfId="0" applyFont="1" applyAlignment="1">
      <alignment horizontal="right"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176" fontId="4" fillId="0" borderId="1" xfId="0" applyNumberFormat="1" applyFont="1" applyBorder="1" applyAlignment="1">
      <alignment horizontal="right" vertical="center" wrapText="1"/>
    </xf>
    <xf numFmtId="0" fontId="3" fillId="0" borderId="1" xfId="0" applyFont="1" applyBorder="1" applyAlignment="1">
      <alignment horizontal="left" vertical="center" wrapText="1"/>
    </xf>
    <xf numFmtId="176" fontId="3" fillId="0" borderId="1" xfId="0" applyNumberFormat="1" applyFont="1" applyBorder="1" applyAlignment="1">
      <alignment horizontal="right" vertical="center" wrapText="1"/>
    </xf>
    <xf numFmtId="0" fontId="3" fillId="0" borderId="0" xfId="0" applyFont="1" applyBorder="1" applyAlignment="1">
      <alignment horizontal="left" vertical="top" wrapText="1"/>
    </xf>
    <xf numFmtId="0" fontId="0" fillId="0" borderId="0" xfId="0" applyAlignment="1">
      <alignment vertical="center" wrapText="1"/>
    </xf>
    <xf numFmtId="0" fontId="0" fillId="0" borderId="0" xfId="0"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2" xfId="0" applyFont="1" applyBorder="1" applyAlignment="1">
      <alignment horizontal="right" vertical="center" wrapText="1"/>
    </xf>
    <xf numFmtId="0" fontId="7" fillId="0" borderId="1" xfId="0" applyFont="1" applyBorder="1" applyAlignment="1">
      <alignment horizontal="center" vertical="center" wrapText="1"/>
    </xf>
    <xf numFmtId="177" fontId="8" fillId="0" borderId="1" xfId="0" applyNumberFormat="1" applyFont="1" applyBorder="1" applyAlignment="1">
      <alignment horizontal="center" vertical="center" wrapText="1"/>
    </xf>
    <xf numFmtId="178" fontId="8" fillId="0" borderId="1" xfId="0" applyNumberFormat="1"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xf>
    <xf numFmtId="0" fontId="9" fillId="0" borderId="1" xfId="0" applyNumberFormat="1" applyFont="1" applyFill="1" applyBorder="1" applyAlignment="1" applyProtection="1">
      <alignment horizontal="left" vertical="center"/>
    </xf>
    <xf numFmtId="0" fontId="6" fillId="0" borderId="1" xfId="0" applyNumberFormat="1" applyFont="1" applyFill="1" applyBorder="1" applyAlignment="1" applyProtection="1">
      <alignment horizontal="center" vertical="center"/>
    </xf>
    <xf numFmtId="0" fontId="10" fillId="0" borderId="1" xfId="0" applyFont="1" applyFill="1" applyBorder="1" applyAlignment="1">
      <alignment horizontal="center" vertical="center"/>
    </xf>
    <xf numFmtId="14" fontId="9" fillId="0" borderId="1" xfId="0" applyNumberFormat="1" applyFont="1" applyFill="1" applyBorder="1" applyAlignment="1" applyProtection="1">
      <alignment horizontal="center" vertical="center"/>
    </xf>
    <xf numFmtId="0" fontId="9" fillId="0" borderId="1" xfId="0" applyNumberFormat="1" applyFont="1" applyFill="1" applyBorder="1" applyAlignment="1" applyProtection="1">
      <alignment horizontal="center" vertical="center"/>
    </xf>
    <xf numFmtId="178" fontId="9" fillId="0" borderId="1" xfId="0" applyNumberFormat="1" applyFont="1" applyBorder="1" applyAlignment="1">
      <alignment horizontal="center" vertical="center" wrapText="1"/>
    </xf>
    <xf numFmtId="0" fontId="10" fillId="0" borderId="1" xfId="0" applyNumberFormat="1" applyFont="1" applyFill="1" applyBorder="1" applyAlignment="1" applyProtection="1">
      <alignment vertical="center" wrapText="1"/>
    </xf>
    <xf numFmtId="0" fontId="6" fillId="0" borderId="1" xfId="0" applyFont="1" applyBorder="1" applyAlignment="1">
      <alignment horizontal="left" vertical="center" wrapText="1"/>
    </xf>
    <xf numFmtId="0" fontId="0" fillId="0" borderId="0" xfId="0" applyAlignment="1">
      <alignment vertical="center"/>
    </xf>
    <xf numFmtId="0" fontId="5" fillId="0" borderId="0" xfId="0" applyFont="1" applyAlignment="1">
      <alignment horizontal="center" vertical="center"/>
    </xf>
    <xf numFmtId="0" fontId="11" fillId="0" borderId="0" xfId="0" applyFont="1" applyAlignment="1">
      <alignment vertical="center"/>
    </xf>
    <xf numFmtId="0" fontId="11" fillId="0" borderId="0" xfId="0" applyFont="1" applyAlignment="1">
      <alignment horizontal="right" vertical="center"/>
    </xf>
    <xf numFmtId="0" fontId="12" fillId="0" borderId="1" xfId="0" applyFont="1" applyBorder="1" applyAlignment="1">
      <alignment horizontal="center" vertical="center"/>
    </xf>
    <xf numFmtId="43" fontId="12" fillId="0" borderId="1" xfId="1" applyFont="1" applyBorder="1" applyAlignment="1">
      <alignment horizontal="center" vertical="center"/>
    </xf>
    <xf numFmtId="43" fontId="12" fillId="0" borderId="1" xfId="1" applyFont="1" applyBorder="1">
      <alignment vertical="center"/>
    </xf>
    <xf numFmtId="0" fontId="13" fillId="0" borderId="1" xfId="0" applyFont="1" applyBorder="1" applyAlignment="1">
      <alignment horizontal="center" vertical="center"/>
    </xf>
    <xf numFmtId="43" fontId="13" fillId="0" borderId="1" xfId="1" applyFont="1" applyBorder="1" applyAlignment="1">
      <alignment horizontal="center" vertical="center"/>
    </xf>
    <xf numFmtId="43" fontId="13" fillId="0" borderId="1" xfId="1" applyFont="1" applyBorder="1">
      <alignment vertical="center"/>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4" fillId="0" borderId="0" xfId="0" applyFont="1" applyAlignment="1">
      <alignment vertical="center" wrapText="1"/>
    </xf>
    <xf numFmtId="0" fontId="8" fillId="0" borderId="0" xfId="0" applyFont="1" applyAlignment="1">
      <alignment vertical="center" wrapText="1"/>
    </xf>
    <xf numFmtId="0" fontId="11" fillId="0" borderId="0" xfId="0" applyFont="1" applyAlignment="1">
      <alignment vertical="center" wrapText="1"/>
    </xf>
    <xf numFmtId="0" fontId="7" fillId="0" borderId="0" xfId="0" applyFont="1" applyAlignment="1">
      <alignment vertical="center" wrapText="1"/>
    </xf>
    <xf numFmtId="0" fontId="6" fillId="0" borderId="0" xfId="0" applyFont="1" applyAlignment="1">
      <alignment vertical="center" wrapText="1"/>
    </xf>
    <xf numFmtId="0" fontId="0" fillId="0" borderId="0" xfId="0" applyFont="1" applyAlignment="1">
      <alignment vertical="center" wrapText="1"/>
    </xf>
    <xf numFmtId="0" fontId="1" fillId="0" borderId="0" xfId="0" applyFont="1" applyAlignment="1">
      <alignment horizontal="left" vertical="center" wrapText="1"/>
    </xf>
    <xf numFmtId="0" fontId="7" fillId="0" borderId="0" xfId="0" applyFont="1" applyAlignment="1">
      <alignment horizontal="center" vertical="center" wrapText="1"/>
    </xf>
    <xf numFmtId="31" fontId="15" fillId="0" borderId="0" xfId="0" applyNumberFormat="1" applyFont="1" applyAlignment="1">
      <alignment horizontal="center" vertical="center" wrapText="1"/>
    </xf>
    <xf numFmtId="179" fontId="7" fillId="0" borderId="0" xfId="0" applyNumberFormat="1" applyFont="1" applyAlignment="1">
      <alignment vertical="center" wrapText="1"/>
    </xf>
    <xf numFmtId="179" fontId="7" fillId="0" borderId="0" xfId="0" applyNumberFormat="1" applyFont="1" applyAlignment="1">
      <alignment horizontal="right" vertical="center" wrapText="1"/>
    </xf>
    <xf numFmtId="179" fontId="7" fillId="0" borderId="1" xfId="0" applyNumberFormat="1" applyFont="1" applyBorder="1" applyAlignment="1">
      <alignment horizontal="center" vertical="center" wrapText="1"/>
    </xf>
    <xf numFmtId="43" fontId="7" fillId="0" borderId="1" xfId="1" applyFont="1" applyFill="1" applyBorder="1" applyAlignment="1">
      <alignment vertical="center" wrapText="1"/>
    </xf>
    <xf numFmtId="0" fontId="7" fillId="0" borderId="1" xfId="0" applyFont="1" applyBorder="1" applyAlignment="1">
      <alignment vertical="center" wrapText="1"/>
    </xf>
    <xf numFmtId="43" fontId="16" fillId="0" borderId="1" xfId="1" applyFont="1" applyFill="1" applyBorder="1" applyAlignment="1">
      <alignment vertical="center" wrapText="1"/>
    </xf>
    <xf numFmtId="0" fontId="6" fillId="0" borderId="1" xfId="0" applyFont="1" applyBorder="1" applyAlignment="1">
      <alignment vertical="center" wrapText="1"/>
    </xf>
    <xf numFmtId="43" fontId="17" fillId="0" borderId="1" xfId="1" applyFont="1" applyFill="1" applyBorder="1" applyAlignment="1">
      <alignment vertical="center" wrapText="1"/>
    </xf>
    <xf numFmtId="0" fontId="12" fillId="0" borderId="0" xfId="0" applyFont="1" applyAlignment="1">
      <alignment vertical="center"/>
    </xf>
    <xf numFmtId="0" fontId="12" fillId="0" borderId="0" xfId="0" applyFont="1" applyAlignment="1">
      <alignment horizontal="right" vertical="center"/>
    </xf>
    <xf numFmtId="0" fontId="11" fillId="0" borderId="1"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2" fillId="0" borderId="0" xfId="0" applyFont="1" applyAlignment="1">
      <alignment horizontal="center" vertical="center"/>
    </xf>
    <xf numFmtId="0" fontId="18" fillId="0" borderId="0" xfId="0" applyFont="1"/>
    <xf numFmtId="0" fontId="19" fillId="0" borderId="8" xfId="0" applyFont="1" applyBorder="1" applyAlignment="1">
      <alignment horizontal="right" vertical="center"/>
    </xf>
    <xf numFmtId="0" fontId="20" fillId="0" borderId="9"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3" xfId="0" applyFont="1" applyBorder="1" applyAlignment="1">
      <alignment horizontal="left" vertical="center"/>
    </xf>
    <xf numFmtId="176" fontId="20" fillId="2" borderId="13" xfId="0" applyNumberFormat="1" applyFont="1" applyFill="1" applyBorder="1" applyAlignment="1">
      <alignment vertical="center"/>
    </xf>
    <xf numFmtId="176" fontId="20" fillId="0" borderId="13" xfId="0" applyNumberFormat="1" applyFont="1" applyBorder="1" applyAlignment="1">
      <alignment horizontal="right" vertical="center"/>
    </xf>
    <xf numFmtId="180" fontId="20" fillId="0" borderId="13" xfId="0" applyNumberFormat="1" applyFont="1" applyBorder="1" applyAlignment="1">
      <alignment horizontal="right" vertical="center"/>
    </xf>
    <xf numFmtId="176" fontId="18" fillId="0" borderId="13" xfId="0" applyNumberFormat="1" applyFont="1" applyBorder="1" applyAlignment="1">
      <alignment horizontal="right" vertical="center"/>
    </xf>
    <xf numFmtId="176" fontId="21" fillId="0" borderId="13" xfId="0" applyNumberFormat="1" applyFont="1" applyBorder="1" applyAlignment="1">
      <alignment horizontal="right" vertical="center"/>
    </xf>
    <xf numFmtId="181" fontId="21" fillId="0" borderId="13" xfId="0" applyNumberFormat="1" applyFont="1" applyBorder="1" applyAlignment="1">
      <alignment horizontal="right" vertical="center"/>
    </xf>
    <xf numFmtId="0" fontId="21" fillId="0" borderId="13" xfId="0" applyFont="1" applyBorder="1" applyAlignment="1">
      <alignment horizontal="left" vertical="center"/>
    </xf>
    <xf numFmtId="176" fontId="18" fillId="2" borderId="13" xfId="0" applyNumberFormat="1" applyFont="1" applyFill="1" applyBorder="1" applyAlignment="1">
      <alignment horizontal="right" vertical="center"/>
    </xf>
    <xf numFmtId="176" fontId="21" fillId="2" borderId="13" xfId="0" applyNumberFormat="1" applyFont="1" applyFill="1" applyBorder="1" applyAlignment="1">
      <alignment vertical="center"/>
    </xf>
    <xf numFmtId="176" fontId="21" fillId="0" borderId="13" xfId="0" applyNumberFormat="1" applyFont="1" applyBorder="1" applyAlignment="1">
      <alignment vertical="center"/>
    </xf>
    <xf numFmtId="176" fontId="22" fillId="2" borderId="13" xfId="0" applyNumberFormat="1" applyFont="1" applyFill="1" applyBorder="1" applyAlignment="1">
      <alignment horizontal="right" vertical="center"/>
    </xf>
    <xf numFmtId="180" fontId="21" fillId="0" borderId="13" xfId="0" applyNumberFormat="1" applyFont="1" applyBorder="1" applyAlignment="1">
      <alignment horizontal="right" vertical="center"/>
    </xf>
    <xf numFmtId="0" fontId="21" fillId="2" borderId="13" xfId="0" applyFont="1" applyFill="1" applyBorder="1" applyAlignment="1">
      <alignment horizontal="left" vertical="center"/>
    </xf>
    <xf numFmtId="176" fontId="22" fillId="0" borderId="13" xfId="0" applyNumberFormat="1" applyFont="1" applyBorder="1" applyAlignment="1">
      <alignment horizontal="right" vertical="center"/>
    </xf>
    <xf numFmtId="0" fontId="18" fillId="0" borderId="0" xfId="0" applyFont="1" applyAlignment="1">
      <alignment horizontal="right"/>
    </xf>
    <xf numFmtId="0" fontId="21" fillId="0" borderId="0" xfId="0" applyFont="1"/>
    <xf numFmtId="0" fontId="20" fillId="0" borderId="8" xfId="0" applyFont="1" applyBorder="1" applyAlignment="1">
      <alignment horizontal="right" vertical="center"/>
    </xf>
    <xf numFmtId="0" fontId="20" fillId="0" borderId="9" xfId="0" applyFont="1" applyBorder="1" applyAlignment="1">
      <alignment horizontal="center" vertical="center"/>
    </xf>
    <xf numFmtId="0" fontId="20" fillId="0" borderId="12" xfId="0" applyFont="1" applyBorder="1" applyAlignment="1">
      <alignment horizontal="center" vertical="center"/>
    </xf>
    <xf numFmtId="176" fontId="21" fillId="2" borderId="13" xfId="0" applyNumberFormat="1" applyFont="1" applyFill="1" applyBorder="1" applyAlignment="1">
      <alignment horizontal="right" vertical="center"/>
    </xf>
    <xf numFmtId="176" fontId="20" fillId="2" borderId="13" xfId="0" applyNumberFormat="1" applyFont="1" applyFill="1" applyBorder="1" applyAlignment="1">
      <alignment horizontal="right" vertical="center"/>
    </xf>
    <xf numFmtId="176" fontId="21" fillId="2" borderId="11" xfId="0" applyNumberFormat="1" applyFont="1" applyFill="1" applyBorder="1" applyAlignment="1">
      <alignment horizontal="right" vertical="center"/>
    </xf>
    <xf numFmtId="0" fontId="2" fillId="2" borderId="0" xfId="0" applyFont="1" applyFill="1" applyAlignment="1">
      <alignment horizontal="center" vertical="center"/>
    </xf>
    <xf numFmtId="0" fontId="20" fillId="2" borderId="8" xfId="0" applyFont="1" applyFill="1" applyBorder="1" applyAlignment="1">
      <alignment horizontal="right" vertical="center"/>
    </xf>
    <xf numFmtId="0" fontId="20" fillId="2" borderId="9" xfId="0" applyFont="1" applyFill="1" applyBorder="1" applyAlignment="1">
      <alignment horizontal="center" vertical="center" wrapText="1"/>
    </xf>
    <xf numFmtId="0" fontId="20" fillId="2" borderId="10" xfId="0" applyFont="1" applyFill="1" applyBorder="1" applyAlignment="1">
      <alignment horizontal="center" vertical="center" wrapText="1"/>
    </xf>
    <xf numFmtId="0" fontId="20" fillId="2" borderId="11"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3" xfId="0" applyFont="1" applyFill="1" applyBorder="1" applyAlignment="1">
      <alignment horizontal="left" vertical="center"/>
    </xf>
    <xf numFmtId="180" fontId="20" fillId="2" borderId="13" xfId="0" applyNumberFormat="1" applyFont="1" applyFill="1" applyBorder="1" applyAlignment="1">
      <alignment horizontal="right" vertical="center"/>
    </xf>
    <xf numFmtId="180" fontId="21" fillId="2" borderId="13" xfId="0" applyNumberFormat="1" applyFont="1" applyFill="1" applyBorder="1" applyAlignment="1">
      <alignment horizontal="right" vertical="center"/>
    </xf>
    <xf numFmtId="0" fontId="20" fillId="0" borderId="13" xfId="0" applyFont="1" applyBorder="1" applyAlignment="1">
      <alignment horizontal="left" vertical="center" wrapText="1"/>
    </xf>
    <xf numFmtId="0" fontId="21" fillId="0" borderId="13" xfId="0" applyFont="1" applyBorder="1" applyAlignment="1">
      <alignment horizontal="left" vertical="center" wrapText="1"/>
    </xf>
    <xf numFmtId="0" fontId="20" fillId="2" borderId="13" xfId="0" applyFont="1" applyFill="1" applyBorder="1" applyAlignment="1">
      <alignment horizontal="left" vertical="center" wrapText="1"/>
    </xf>
    <xf numFmtId="0" fontId="21" fillId="2" borderId="13" xfId="0" applyFont="1" applyFill="1" applyBorder="1" applyAlignment="1">
      <alignment horizontal="left" vertical="center" wrapText="1"/>
    </xf>
    <xf numFmtId="176" fontId="18" fillId="2" borderId="11" xfId="0" applyNumberFormat="1" applyFont="1" applyFill="1" applyBorder="1" applyAlignment="1">
      <alignment horizontal="right" vertical="center"/>
    </xf>
    <xf numFmtId="179" fontId="23" fillId="0" borderId="0" xfId="0" applyNumberFormat="1" applyFont="1" applyAlignment="1">
      <alignment horizontal="center" vertical="center"/>
    </xf>
    <xf numFmtId="0" fontId="24" fillId="0" borderId="8" xfId="0" applyFont="1" applyBorder="1" applyAlignment="1">
      <alignment horizontal="center" vertical="center"/>
    </xf>
    <xf numFmtId="0" fontId="24" fillId="0" borderId="0" xfId="0" applyFont="1" applyAlignment="1">
      <alignment horizontal="right" vertical="center"/>
    </xf>
    <xf numFmtId="0" fontId="20" fillId="0" borderId="0" xfId="0" applyFont="1" applyAlignment="1">
      <alignment horizontal="right" vertical="center"/>
    </xf>
    <xf numFmtId="179" fontId="20" fillId="0" borderId="9" xfId="0" applyNumberFormat="1" applyFont="1" applyBorder="1" applyAlignment="1">
      <alignment horizontal="center" vertical="center"/>
    </xf>
    <xf numFmtId="179" fontId="20" fillId="0" borderId="14" xfId="0" applyNumberFormat="1" applyFont="1" applyBorder="1" applyAlignment="1">
      <alignment horizontal="center" vertical="center"/>
    </xf>
    <xf numFmtId="179" fontId="20" fillId="0" borderId="1" xfId="0" applyNumberFormat="1" applyFont="1" applyBorder="1" applyAlignment="1">
      <alignment horizontal="center" vertical="center" wrapText="1"/>
    </xf>
    <xf numFmtId="179" fontId="20" fillId="0" borderId="12" xfId="0" applyNumberFormat="1" applyFont="1" applyBorder="1" applyAlignment="1">
      <alignment horizontal="center" vertical="center"/>
    </xf>
    <xf numFmtId="179" fontId="20" fillId="0" borderId="15" xfId="0" applyNumberFormat="1" applyFont="1" applyBorder="1" applyAlignment="1">
      <alignment horizontal="center" vertical="center"/>
    </xf>
    <xf numFmtId="179" fontId="20" fillId="0" borderId="1" xfId="0" applyNumberFormat="1" applyFont="1" applyBorder="1" applyAlignment="1">
      <alignment horizontal="center" vertical="center"/>
    </xf>
    <xf numFmtId="49" fontId="20" fillId="0" borderId="10" xfId="0" applyNumberFormat="1" applyFont="1" applyBorder="1" applyAlignment="1">
      <alignment horizontal="left" vertical="center" wrapText="1"/>
    </xf>
    <xf numFmtId="176" fontId="20" fillId="0" borderId="13" xfId="0" applyNumberFormat="1" applyFont="1" applyBorder="1" applyAlignment="1">
      <alignment horizontal="right" vertical="center" wrapText="1"/>
    </xf>
    <xf numFmtId="176" fontId="20" fillId="0" borderId="10" xfId="0" applyNumberFormat="1" applyFont="1" applyBorder="1" applyAlignment="1">
      <alignment horizontal="right" vertical="center" wrapText="1"/>
    </xf>
    <xf numFmtId="181" fontId="0" fillId="3" borderId="1" xfId="0" applyNumberFormat="1" applyFill="1" applyBorder="1" applyAlignment="1">
      <alignment horizontal="right" vertical="center"/>
    </xf>
    <xf numFmtId="49" fontId="20" fillId="0" borderId="14" xfId="0" applyNumberFormat="1" applyFont="1" applyBorder="1" applyAlignment="1">
      <alignment horizontal="left" vertical="center" wrapText="1"/>
    </xf>
    <xf numFmtId="49" fontId="21" fillId="0" borderId="1" xfId="0" applyNumberFormat="1" applyFont="1" applyBorder="1" applyAlignment="1">
      <alignment horizontal="left" vertical="center" wrapText="1"/>
    </xf>
    <xf numFmtId="176" fontId="21" fillId="0" borderId="11" xfId="0" applyNumberFormat="1" applyFont="1" applyBorder="1" applyAlignment="1">
      <alignment horizontal="right" vertical="center" wrapText="1"/>
    </xf>
    <xf numFmtId="49" fontId="21" fillId="0" borderId="1" xfId="0" applyNumberFormat="1" applyFont="1" applyFill="1" applyBorder="1" applyAlignment="1">
      <alignment horizontal="left" vertical="center" wrapText="1"/>
    </xf>
    <xf numFmtId="49" fontId="20" fillId="0" borderId="1" xfId="0" applyNumberFormat="1" applyFont="1" applyBorder="1" applyAlignment="1">
      <alignment horizontal="left" vertical="center" wrapText="1"/>
    </xf>
    <xf numFmtId="176" fontId="20" fillId="0" borderId="11" xfId="0" applyNumberFormat="1" applyFont="1" applyBorder="1" applyAlignment="1">
      <alignment horizontal="right" vertical="center" wrapText="1"/>
    </xf>
    <xf numFmtId="49" fontId="21" fillId="0" borderId="12" xfId="0" applyNumberFormat="1" applyFont="1" applyBorder="1" applyAlignment="1">
      <alignment horizontal="left" vertical="center" wrapText="1"/>
    </xf>
    <xf numFmtId="176" fontId="21" fillId="0" borderId="13" xfId="0" applyNumberFormat="1" applyFont="1" applyBorder="1" applyAlignment="1">
      <alignment horizontal="right" vertical="center" wrapText="1"/>
    </xf>
    <xf numFmtId="3" fontId="11" fillId="0" borderId="1" xfId="50" applyNumberFormat="1" applyFont="1" applyBorder="1">
      <alignment vertical="center"/>
    </xf>
    <xf numFmtId="49" fontId="21" fillId="0" borderId="13" xfId="0" applyNumberFormat="1" applyFont="1" applyBorder="1" applyAlignment="1">
      <alignment horizontal="left" vertical="center" wrapText="1"/>
    </xf>
    <xf numFmtId="176" fontId="21" fillId="0" borderId="10" xfId="0" applyNumberFormat="1" applyFont="1" applyBorder="1" applyAlignment="1">
      <alignment horizontal="right" vertical="center" wrapText="1"/>
    </xf>
    <xf numFmtId="49" fontId="21" fillId="0" borderId="9" xfId="0" applyNumberFormat="1" applyFont="1" applyBorder="1" applyAlignment="1">
      <alignment horizontal="left" vertical="center" wrapText="1"/>
    </xf>
    <xf numFmtId="176" fontId="21" fillId="0" borderId="9" xfId="0" applyNumberFormat="1" applyFont="1" applyBorder="1" applyAlignment="1">
      <alignment horizontal="right" vertical="center" wrapText="1"/>
    </xf>
    <xf numFmtId="176" fontId="21" fillId="0" borderId="14" xfId="0" applyNumberFormat="1" applyFont="1" applyBorder="1" applyAlignment="1">
      <alignment horizontal="right" vertical="center" wrapText="1"/>
    </xf>
    <xf numFmtId="176" fontId="21" fillId="0" borderId="1" xfId="0" applyNumberFormat="1" applyFont="1" applyBorder="1" applyAlignment="1">
      <alignment horizontal="right" vertical="center" wrapText="1"/>
    </xf>
    <xf numFmtId="0" fontId="0" fillId="0" borderId="1" xfId="0" applyBorder="1"/>
    <xf numFmtId="0" fontId="25" fillId="0" borderId="0" xfId="0" applyFont="1"/>
    <xf numFmtId="3" fontId="2" fillId="0" borderId="0" xfId="0" applyNumberFormat="1" applyFont="1" applyAlignment="1">
      <alignment horizontal="center" vertical="center"/>
    </xf>
    <xf numFmtId="0" fontId="26" fillId="0" borderId="0" xfId="0" applyFont="1"/>
    <xf numFmtId="0" fontId="22" fillId="0" borderId="0" xfId="0" applyFont="1" applyBorder="1" applyAlignment="1"/>
    <xf numFmtId="0" fontId="22" fillId="0" borderId="8" xfId="0" applyFont="1" applyBorder="1" applyAlignment="1">
      <alignment horizontal="right" vertical="center"/>
    </xf>
    <xf numFmtId="0" fontId="22" fillId="0" borderId="9" xfId="0" applyFont="1" applyBorder="1" applyAlignment="1">
      <alignment horizontal="center" vertical="center" wrapText="1"/>
    </xf>
    <xf numFmtId="0" fontId="22" fillId="0" borderId="14" xfId="0" applyFont="1" applyBorder="1" applyAlignment="1">
      <alignment horizontal="center" vertical="center" wrapText="1"/>
    </xf>
    <xf numFmtId="0" fontId="20" fillId="2" borderId="1"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13" xfId="0" applyFont="1" applyBorder="1" applyAlignment="1">
      <alignment horizontal="center" vertical="center" wrapText="1"/>
    </xf>
    <xf numFmtId="176" fontId="20" fillId="2" borderId="1" xfId="0" applyNumberFormat="1" applyFont="1" applyFill="1" applyBorder="1" applyAlignment="1">
      <alignment horizontal="right" vertical="center"/>
    </xf>
    <xf numFmtId="180" fontId="20" fillId="2" borderId="1" xfId="0" applyNumberFormat="1" applyFont="1" applyFill="1" applyBorder="1" applyAlignment="1">
      <alignment horizontal="right" vertical="center"/>
    </xf>
    <xf numFmtId="3" fontId="22" fillId="0" borderId="13" xfId="0" applyNumberFormat="1" applyFont="1" applyBorder="1" applyAlignment="1">
      <alignment horizontal="left" vertical="center" wrapText="1"/>
    </xf>
    <xf numFmtId="3" fontId="18" fillId="0" borderId="13" xfId="0" applyNumberFormat="1" applyFont="1" applyBorder="1" applyAlignment="1">
      <alignment horizontal="left" vertical="center" wrapText="1"/>
    </xf>
    <xf numFmtId="176" fontId="18" fillId="0" borderId="10" xfId="0" applyNumberFormat="1" applyFont="1" applyBorder="1" applyAlignment="1">
      <alignment horizontal="right" vertical="center"/>
    </xf>
    <xf numFmtId="176" fontId="22" fillId="0" borderId="10" xfId="0" applyNumberFormat="1" applyFont="1" applyBorder="1" applyAlignment="1">
      <alignment horizontal="right" vertical="center"/>
    </xf>
    <xf numFmtId="3" fontId="27" fillId="0" borderId="0" xfId="0" applyNumberFormat="1" applyFont="1" applyAlignment="1">
      <alignment horizontal="center" vertical="center"/>
    </xf>
    <xf numFmtId="0" fontId="28" fillId="0" borderId="8" xfId="0" applyFont="1" applyBorder="1" applyAlignment="1">
      <alignment horizontal="right" vertical="center"/>
    </xf>
    <xf numFmtId="176" fontId="20" fillId="0" borderId="13" xfId="0" applyNumberFormat="1" applyFont="1" applyBorder="1" applyAlignment="1">
      <alignment vertical="center"/>
    </xf>
    <xf numFmtId="0" fontId="20" fillId="0" borderId="13" xfId="0" applyFont="1" applyBorder="1" applyAlignment="1">
      <alignment horizontal="left" vertical="center" wrapText="1" indent="1"/>
    </xf>
    <xf numFmtId="0" fontId="21" fillId="0" borderId="13" xfId="0" applyFont="1" applyBorder="1" applyAlignment="1">
      <alignment horizontal="left" vertical="center" wrapText="1" indent="2"/>
    </xf>
    <xf numFmtId="0" fontId="3" fillId="0" borderId="8" xfId="0" applyFont="1" applyBorder="1" applyAlignment="1"/>
    <xf numFmtId="0" fontId="28" fillId="0" borderId="0" xfId="0" applyFont="1" applyAlignment="1">
      <alignment horizontal="right" vertical="center"/>
    </xf>
    <xf numFmtId="3" fontId="20" fillId="0" borderId="13" xfId="0" applyNumberFormat="1" applyFont="1" applyBorder="1" applyAlignment="1">
      <alignment horizontal="left" vertical="center" wrapText="1"/>
    </xf>
    <xf numFmtId="3" fontId="21" fillId="0" borderId="13" xfId="0" applyNumberFormat="1" applyFont="1" applyBorder="1" applyAlignment="1">
      <alignment horizontal="left" vertical="center" wrapText="1"/>
    </xf>
    <xf numFmtId="0" fontId="13" fillId="0" borderId="0" xfId="0" applyFont="1"/>
    <xf numFmtId="0" fontId="21" fillId="0" borderId="0" xfId="0" applyFont="1" applyAlignment="1">
      <alignment horizontal="right"/>
    </xf>
    <xf numFmtId="0" fontId="20" fillId="2" borderId="10" xfId="0" applyFont="1" applyFill="1" applyBorder="1" applyAlignment="1">
      <alignment horizontal="center" vertical="center"/>
    </xf>
    <xf numFmtId="0" fontId="20" fillId="2" borderId="11" xfId="0" applyFont="1" applyFill="1" applyBorder="1" applyAlignment="1">
      <alignment horizontal="center" vertical="center"/>
    </xf>
    <xf numFmtId="0" fontId="21" fillId="0" borderId="13" xfId="0" applyFont="1" applyBorder="1" applyAlignment="1">
      <alignment horizontal="left" vertical="center" wrapText="1" indent="1"/>
    </xf>
    <xf numFmtId="0" fontId="0" fillId="0" borderId="0" xfId="0" applyAlignment="1">
      <alignment wrapText="1"/>
    </xf>
    <xf numFmtId="0" fontId="11" fillId="0" borderId="2" xfId="0" applyFont="1" applyBorder="1" applyAlignment="1">
      <alignment horizontal="right" vertical="center" wrapText="1"/>
    </xf>
    <xf numFmtId="0" fontId="12" fillId="0" borderId="1" xfId="0" applyFont="1" applyBorder="1" applyAlignment="1">
      <alignment horizontal="center" vertical="center" wrapText="1"/>
    </xf>
    <xf numFmtId="43" fontId="12" fillId="0" borderId="1" xfId="1" applyFont="1" applyBorder="1" applyAlignment="1">
      <alignment horizontal="center" vertical="center" wrapText="1"/>
    </xf>
    <xf numFmtId="0" fontId="13" fillId="0" borderId="1" xfId="0" applyFont="1" applyBorder="1" applyAlignment="1">
      <alignment wrapText="1"/>
    </xf>
    <xf numFmtId="0" fontId="13" fillId="0" borderId="1" xfId="0" applyFont="1" applyBorder="1" applyAlignment="1">
      <alignment horizontal="center" vertical="center" wrapText="1"/>
    </xf>
    <xf numFmtId="43" fontId="13" fillId="0" borderId="1" xfId="1" applyFont="1" applyBorder="1" applyAlignment="1">
      <alignment horizontal="center" vertical="center" wrapText="1"/>
    </xf>
    <xf numFmtId="0" fontId="13" fillId="0" borderId="0" xfId="0" applyFont="1" applyFill="1" applyBorder="1" applyAlignment="1">
      <alignment vertical="center" wrapText="1"/>
    </xf>
    <xf numFmtId="0" fontId="13" fillId="0" borderId="0" xfId="0" applyFont="1" applyBorder="1" applyAlignment="1">
      <alignment wrapText="1"/>
    </xf>
    <xf numFmtId="0" fontId="1" fillId="0" borderId="0" xfId="0" applyFont="1" applyAlignment="1">
      <alignment vertical="center"/>
    </xf>
    <xf numFmtId="179" fontId="27" fillId="0" borderId="0" xfId="0" applyNumberFormat="1" applyFont="1" applyAlignment="1">
      <alignment horizontal="center" vertical="center"/>
    </xf>
    <xf numFmtId="49" fontId="20" fillId="0" borderId="10" xfId="0" applyNumberFormat="1" applyFont="1" applyBorder="1" applyAlignment="1">
      <alignment horizontal="left" vertical="center"/>
    </xf>
    <xf numFmtId="180" fontId="28" fillId="3" borderId="1" xfId="0" applyNumberFormat="1" applyFont="1" applyFill="1" applyBorder="1" applyAlignment="1">
      <alignment horizontal="right" vertical="center"/>
    </xf>
    <xf numFmtId="49" fontId="21" fillId="0" borderId="10" xfId="0" applyNumberFormat="1" applyFont="1" applyBorder="1" applyAlignment="1">
      <alignment horizontal="left" vertical="center"/>
    </xf>
    <xf numFmtId="180" fontId="13" fillId="3" borderId="1" xfId="0" applyNumberFormat="1" applyFont="1" applyFill="1" applyBorder="1" applyAlignment="1">
      <alignment horizontal="right" vertical="center"/>
    </xf>
    <xf numFmtId="49" fontId="20" fillId="0" borderId="13" xfId="0" applyNumberFormat="1" applyFont="1" applyBorder="1" applyAlignment="1">
      <alignment horizontal="left" vertical="center"/>
    </xf>
    <xf numFmtId="49" fontId="21" fillId="0" borderId="13" xfId="0" applyNumberFormat="1" applyFont="1" applyBorder="1" applyAlignment="1">
      <alignment horizontal="left" vertical="center"/>
    </xf>
    <xf numFmtId="3" fontId="29" fillId="0" borderId="1" xfId="50" applyNumberFormat="1" applyFont="1" applyBorder="1">
      <alignment vertical="center"/>
    </xf>
    <xf numFmtId="49" fontId="21" fillId="0" borderId="9" xfId="0" applyNumberFormat="1" applyFont="1" applyBorder="1" applyAlignment="1">
      <alignment horizontal="left" vertical="center"/>
    </xf>
    <xf numFmtId="176" fontId="20" fillId="0" borderId="14" xfId="0" applyNumberFormat="1" applyFont="1" applyBorder="1" applyAlignment="1">
      <alignment horizontal="right" vertical="center" wrapText="1"/>
    </xf>
    <xf numFmtId="181" fontId="0" fillId="3" borderId="6" xfId="0" applyNumberFormat="1" applyFill="1" applyBorder="1" applyAlignment="1">
      <alignment horizontal="right" vertical="center"/>
    </xf>
    <xf numFmtId="49" fontId="21" fillId="0" borderId="1" xfId="0" applyNumberFormat="1" applyFont="1" applyBorder="1" applyAlignment="1">
      <alignment horizontal="left" vertical="center"/>
    </xf>
    <xf numFmtId="176" fontId="20" fillId="0" borderId="1" xfId="0" applyNumberFormat="1" applyFont="1" applyBorder="1" applyAlignment="1">
      <alignment horizontal="right" vertical="center" wrapText="1"/>
    </xf>
    <xf numFmtId="0" fontId="30" fillId="0" borderId="0" xfId="0" applyFont="1" applyAlignment="1">
      <alignment vertical="center"/>
    </xf>
    <xf numFmtId="0" fontId="31" fillId="0" borderId="0" xfId="0" applyFont="1" applyAlignment="1">
      <alignment horizontal="center" vertical="center"/>
    </xf>
    <xf numFmtId="0" fontId="31" fillId="0" borderId="0" xfId="0" applyFont="1" applyAlignment="1">
      <alignment vertical="center"/>
    </xf>
    <xf numFmtId="0" fontId="32" fillId="0" borderId="0" xfId="0" applyFont="1" applyAlignment="1">
      <alignment horizontal="center" vertical="center" wrapText="1"/>
    </xf>
    <xf numFmtId="0" fontId="32" fillId="0" borderId="0" xfId="0" applyFont="1" applyAlignment="1">
      <alignment horizontal="center" vertical="center"/>
    </xf>
    <xf numFmtId="0" fontId="6" fillId="0" borderId="0" xfId="0" applyFont="1" applyAlignment="1">
      <alignment vertical="center"/>
    </xf>
    <xf numFmtId="0" fontId="33" fillId="0" borderId="0" xfId="0" applyFont="1" applyAlignment="1">
      <alignment horizontal="right" vertical="center"/>
    </xf>
    <xf numFmtId="49" fontId="7" fillId="0" borderId="13" xfId="0" applyNumberFormat="1" applyFont="1" applyBorder="1" applyAlignment="1">
      <alignment horizontal="center" vertical="center" wrapText="1"/>
    </xf>
    <xf numFmtId="0" fontId="7" fillId="0" borderId="13" xfId="0" applyFont="1" applyBorder="1" applyAlignment="1">
      <alignment horizontal="center" vertical="center" wrapText="1"/>
    </xf>
    <xf numFmtId="4" fontId="7" fillId="0" borderId="13"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176" fontId="7" fillId="0" borderId="13" xfId="0" applyNumberFormat="1" applyFont="1" applyBorder="1" applyAlignment="1">
      <alignment horizontal="right" vertical="center" wrapText="1"/>
    </xf>
    <xf numFmtId="4" fontId="7" fillId="0" borderId="13" xfId="0" applyNumberFormat="1" applyFont="1" applyBorder="1" applyAlignment="1">
      <alignment horizontal="right" vertical="center" wrapText="1"/>
    </xf>
    <xf numFmtId="49" fontId="10" fillId="0" borderId="13" xfId="0" applyNumberFormat="1" applyFont="1" applyFill="1" applyBorder="1" applyAlignment="1">
      <alignment horizontal="left" vertical="center" wrapText="1"/>
    </xf>
    <xf numFmtId="0" fontId="10" fillId="0" borderId="13" xfId="0" applyFont="1" applyFill="1" applyBorder="1" applyAlignment="1">
      <alignment horizontal="left" vertical="center" wrapText="1"/>
    </xf>
    <xf numFmtId="4" fontId="10" fillId="0" borderId="13" xfId="0" applyNumberFormat="1" applyFont="1" applyFill="1" applyBorder="1" applyAlignment="1">
      <alignment horizontal="right" vertical="center" wrapText="1"/>
    </xf>
    <xf numFmtId="4" fontId="34" fillId="0" borderId="13" xfId="0" applyNumberFormat="1" applyFont="1" applyBorder="1" applyAlignment="1">
      <alignment vertical="center" wrapText="1"/>
    </xf>
    <xf numFmtId="0" fontId="23" fillId="2" borderId="0" xfId="0" applyFont="1" applyFill="1" applyAlignment="1">
      <alignment horizontal="center" vertical="center"/>
    </xf>
    <xf numFmtId="0" fontId="21" fillId="2" borderId="0" xfId="0" applyFont="1" applyFill="1"/>
    <xf numFmtId="0" fontId="20" fillId="2" borderId="13" xfId="0" applyFont="1" applyFill="1" applyBorder="1" applyAlignment="1">
      <alignment horizontal="center" vertical="center"/>
    </xf>
    <xf numFmtId="182" fontId="20" fillId="2" borderId="13" xfId="0" applyNumberFormat="1" applyFont="1" applyFill="1" applyBorder="1" applyAlignment="1">
      <alignment horizontal="right" vertical="center"/>
    </xf>
    <xf numFmtId="182" fontId="21" fillId="2" borderId="13" xfId="0" applyNumberFormat="1" applyFont="1" applyFill="1" applyBorder="1" applyAlignment="1">
      <alignment horizontal="right" vertical="center"/>
    </xf>
    <xf numFmtId="0" fontId="35" fillId="2" borderId="0" xfId="0" applyFont="1" applyFill="1"/>
    <xf numFmtId="176" fontId="35" fillId="2" borderId="0" xfId="0" applyNumberFormat="1" applyFont="1" applyFill="1"/>
    <xf numFmtId="0" fontId="13" fillId="0" borderId="0" xfId="0" applyFont="1" applyAlignment="1">
      <alignment vertical="center"/>
    </xf>
    <xf numFmtId="0" fontId="23" fillId="0" borderId="0" xfId="0" applyFont="1" applyAlignment="1">
      <alignment horizontal="center" vertical="center"/>
    </xf>
    <xf numFmtId="0" fontId="21" fillId="0" borderId="0" xfId="0" applyFont="1" applyAlignment="1">
      <alignment vertical="center"/>
    </xf>
    <xf numFmtId="0" fontId="20" fillId="0" borderId="13" xfId="0" applyFont="1" applyBorder="1" applyAlignment="1">
      <alignment horizontal="center" vertical="center"/>
    </xf>
    <xf numFmtId="0" fontId="20" fillId="0" borderId="10" xfId="0" applyFont="1" applyBorder="1" applyAlignment="1">
      <alignment horizontal="center" vertical="center"/>
    </xf>
    <xf numFmtId="182" fontId="20" fillId="0" borderId="13" xfId="0" applyNumberFormat="1" applyFont="1" applyBorder="1" applyAlignment="1">
      <alignment horizontal="right" vertical="center"/>
    </xf>
    <xf numFmtId="49" fontId="21" fillId="0" borderId="10" xfId="0" applyNumberFormat="1" applyFont="1" applyBorder="1" applyAlignment="1">
      <alignment horizontal="left" vertical="center" wrapText="1"/>
    </xf>
    <xf numFmtId="182" fontId="21" fillId="0" borderId="13" xfId="0" applyNumberFormat="1" applyFont="1" applyBorder="1" applyAlignment="1">
      <alignment horizontal="right" vertical="center"/>
    </xf>
    <xf numFmtId="0" fontId="21" fillId="0" borderId="0" xfId="0" applyFont="1" applyAlignment="1">
      <alignment wrapText="1"/>
    </xf>
    <xf numFmtId="0" fontId="20" fillId="0" borderId="8" xfId="0" applyFont="1" applyBorder="1" applyAlignment="1">
      <alignment horizontal="right" vertical="center" wrapText="1"/>
    </xf>
    <xf numFmtId="176" fontId="20" fillId="0" borderId="12" xfId="0" applyNumberFormat="1" applyFont="1" applyBorder="1" applyAlignment="1">
      <alignment horizontal="right" vertical="center" wrapText="1"/>
    </xf>
    <xf numFmtId="182" fontId="20" fillId="0" borderId="13" xfId="0" applyNumberFormat="1" applyFont="1" applyBorder="1" applyAlignment="1">
      <alignment horizontal="right" vertical="center" wrapText="1"/>
    </xf>
    <xf numFmtId="182" fontId="21" fillId="0" borderId="13" xfId="0" applyNumberFormat="1" applyFont="1" applyBorder="1" applyAlignment="1">
      <alignment horizontal="right" vertical="center" wrapText="1"/>
    </xf>
    <xf numFmtId="0" fontId="35" fillId="0" borderId="0" xfId="0" applyFont="1"/>
    <xf numFmtId="0" fontId="12" fillId="0" borderId="2" xfId="0" applyFont="1" applyBorder="1" applyAlignment="1">
      <alignment horizontal="right" vertical="center"/>
    </xf>
    <xf numFmtId="0" fontId="13" fillId="0" borderId="1" xfId="0" applyFont="1" applyBorder="1"/>
    <xf numFmtId="0" fontId="13" fillId="0" borderId="0" xfId="0" applyFont="1" applyFill="1" applyBorder="1" applyAlignment="1">
      <alignment vertical="center"/>
    </xf>
    <xf numFmtId="0" fontId="13" fillId="0" borderId="0" xfId="0" applyFont="1" applyBorder="1"/>
    <xf numFmtId="0" fontId="36" fillId="0" borderId="0" xfId="0" applyFont="1"/>
    <xf numFmtId="0" fontId="30" fillId="0" borderId="0" xfId="0" applyFont="1"/>
    <xf numFmtId="0" fontId="37" fillId="0" borderId="0" xfId="0" applyFont="1"/>
    <xf numFmtId="179" fontId="2" fillId="0" borderId="0" xfId="0" applyNumberFormat="1" applyFont="1" applyAlignment="1">
      <alignment horizontal="center" vertical="center"/>
    </xf>
    <xf numFmtId="0" fontId="24" fillId="0" borderId="8" xfId="0" applyFont="1" applyBorder="1" applyAlignment="1">
      <alignment horizontal="center" vertical="center" wrapText="1"/>
    </xf>
    <xf numFmtId="0" fontId="17" fillId="0" borderId="0" xfId="0" applyFont="1"/>
    <xf numFmtId="0" fontId="19" fillId="0" borderId="0" xfId="0" applyFont="1" applyAlignment="1">
      <alignment horizontal="right" vertical="center"/>
    </xf>
    <xf numFmtId="0" fontId="19" fillId="0" borderId="9" xfId="0" applyFont="1" applyBorder="1" applyAlignment="1">
      <alignment horizontal="center" vertical="center" wrapText="1"/>
    </xf>
    <xf numFmtId="179" fontId="19" fillId="0" borderId="9" xfId="0" applyNumberFormat="1" applyFont="1" applyBorder="1" applyAlignment="1">
      <alignment horizontal="center" vertical="center"/>
    </xf>
    <xf numFmtId="179" fontId="19" fillId="0" borderId="14" xfId="0" applyNumberFormat="1" applyFont="1" applyBorder="1" applyAlignment="1">
      <alignment horizontal="center" vertical="center"/>
    </xf>
    <xf numFmtId="179" fontId="19" fillId="0" borderId="1" xfId="0" applyNumberFormat="1" applyFont="1" applyBorder="1" applyAlignment="1">
      <alignment horizontal="center" vertical="center" wrapText="1"/>
    </xf>
    <xf numFmtId="0" fontId="19" fillId="0" borderId="12" xfId="0" applyFont="1" applyBorder="1" applyAlignment="1">
      <alignment horizontal="center" vertical="center" wrapText="1"/>
    </xf>
    <xf numFmtId="179" fontId="19" fillId="0" borderId="12" xfId="0" applyNumberFormat="1" applyFont="1" applyBorder="1" applyAlignment="1">
      <alignment horizontal="center" vertical="center"/>
    </xf>
    <xf numFmtId="179" fontId="19" fillId="0" borderId="15" xfId="0" applyNumberFormat="1" applyFont="1" applyBorder="1" applyAlignment="1">
      <alignment horizontal="center" vertical="center"/>
    </xf>
    <xf numFmtId="179" fontId="19" fillId="0" borderId="1" xfId="0" applyNumberFormat="1" applyFont="1" applyBorder="1" applyAlignment="1">
      <alignment horizontal="center" vertical="center"/>
    </xf>
    <xf numFmtId="0" fontId="22" fillId="0" borderId="0" xfId="0" applyFont="1" applyBorder="1" applyAlignment="1">
      <alignment horizontal="center" vertical="center"/>
    </xf>
    <xf numFmtId="49" fontId="19" fillId="0" borderId="10" xfId="0" applyNumberFormat="1" applyFont="1" applyBorder="1" applyAlignment="1">
      <alignment horizontal="left" vertical="center" wrapText="1"/>
    </xf>
    <xf numFmtId="176" fontId="19" fillId="0" borderId="13" xfId="0" applyNumberFormat="1" applyFont="1" applyBorder="1" applyAlignment="1">
      <alignment horizontal="right" vertical="center" wrapText="1"/>
    </xf>
    <xf numFmtId="176" fontId="19" fillId="0" borderId="10" xfId="0" applyNumberFormat="1" applyFont="1" applyBorder="1" applyAlignment="1">
      <alignment horizontal="right" vertical="center" wrapText="1"/>
    </xf>
    <xf numFmtId="180" fontId="16" fillId="3" borderId="1" xfId="0" applyNumberFormat="1" applyFont="1" applyFill="1" applyBorder="1" applyAlignment="1">
      <alignment horizontal="right" vertical="center"/>
    </xf>
    <xf numFmtId="181" fontId="17" fillId="3" borderId="1" xfId="0" applyNumberFormat="1" applyFont="1" applyFill="1" applyBorder="1" applyAlignment="1">
      <alignment horizontal="right" vertical="center"/>
    </xf>
    <xf numFmtId="1" fontId="24" fillId="0" borderId="13" xfId="0" applyNumberFormat="1" applyFont="1" applyBorder="1" applyAlignment="1" applyProtection="1">
      <alignment vertical="center" wrapText="1"/>
      <protection locked="0"/>
    </xf>
    <xf numFmtId="176" fontId="24" fillId="0" borderId="13" xfId="0" applyNumberFormat="1" applyFont="1" applyBorder="1" applyAlignment="1">
      <alignment horizontal="right" vertical="center" wrapText="1"/>
    </xf>
    <xf numFmtId="176" fontId="24" fillId="0" borderId="10" xfId="0" applyNumberFormat="1" applyFont="1" applyBorder="1" applyAlignment="1">
      <alignment horizontal="right" vertical="center" wrapText="1"/>
    </xf>
    <xf numFmtId="1" fontId="24" fillId="0" borderId="10" xfId="0" applyNumberFormat="1" applyFont="1" applyBorder="1" applyAlignment="1" applyProtection="1">
      <alignment vertical="center" wrapText="1"/>
      <protection locked="0"/>
    </xf>
    <xf numFmtId="49" fontId="24" fillId="0" borderId="10" xfId="0" applyNumberFormat="1" applyFont="1" applyBorder="1" applyAlignment="1">
      <alignment horizontal="left" vertical="center" wrapText="1"/>
    </xf>
    <xf numFmtId="180" fontId="17" fillId="3" borderId="1" xfId="0" applyNumberFormat="1" applyFont="1" applyFill="1" applyBorder="1" applyAlignment="1">
      <alignment horizontal="right" vertical="center"/>
    </xf>
    <xf numFmtId="49" fontId="19" fillId="0" borderId="13" xfId="0" applyNumberFormat="1" applyFont="1" applyBorder="1" applyAlignment="1">
      <alignment horizontal="left" vertical="center" wrapText="1"/>
    </xf>
    <xf numFmtId="49" fontId="24" fillId="0" borderId="13" xfId="0" applyNumberFormat="1" applyFont="1" applyBorder="1" applyAlignment="1">
      <alignment horizontal="left" vertical="center" wrapText="1"/>
    </xf>
    <xf numFmtId="49" fontId="24" fillId="0" borderId="9" xfId="0" applyNumberFormat="1" applyFont="1" applyBorder="1" applyAlignment="1">
      <alignment horizontal="left" vertical="center" wrapText="1"/>
    </xf>
    <xf numFmtId="176" fontId="24" fillId="0" borderId="9" xfId="0" applyNumberFormat="1" applyFont="1" applyBorder="1" applyAlignment="1">
      <alignment horizontal="right" vertical="center" wrapText="1"/>
    </xf>
    <xf numFmtId="176" fontId="24" fillId="0" borderId="14" xfId="0" applyNumberFormat="1" applyFont="1" applyBorder="1" applyAlignment="1">
      <alignment horizontal="right" vertical="center" wrapText="1"/>
    </xf>
    <xf numFmtId="181" fontId="17" fillId="3" borderId="6" xfId="0" applyNumberFormat="1" applyFont="1" applyFill="1" applyBorder="1" applyAlignment="1">
      <alignment horizontal="right" vertical="center"/>
    </xf>
    <xf numFmtId="49" fontId="24" fillId="0" borderId="1" xfId="0" applyNumberFormat="1" applyFont="1" applyBorder="1" applyAlignment="1">
      <alignment horizontal="left" vertical="center" wrapText="1"/>
    </xf>
    <xf numFmtId="176" fontId="24" fillId="0" borderId="1" xfId="0" applyNumberFormat="1" applyFont="1" applyBorder="1" applyAlignment="1">
      <alignment horizontal="right" vertical="center" wrapText="1"/>
    </xf>
    <xf numFmtId="0" fontId="17" fillId="0" borderId="1" xfId="0" applyFont="1" applyBorder="1"/>
    <xf numFmtId="0" fontId="38" fillId="2" borderId="0" xfId="0" applyFont="1" applyFill="1" applyAlignment="1">
      <alignment horizontal="center" vertical="center" wrapText="1"/>
    </xf>
    <xf numFmtId="0" fontId="38" fillId="2" borderId="0" xfId="0" applyFont="1" applyFill="1" applyAlignment="1">
      <alignment horizontal="center" vertical="center"/>
    </xf>
    <xf numFmtId="0" fontId="19" fillId="2" borderId="0" xfId="0" applyFont="1" applyFill="1" applyBorder="1" applyAlignment="1">
      <alignment horizontal="right" vertical="center"/>
    </xf>
    <xf numFmtId="0" fontId="19" fillId="2" borderId="1" xfId="0" applyFont="1" applyFill="1" applyBorder="1" applyAlignment="1">
      <alignment horizontal="center" vertical="center"/>
    </xf>
    <xf numFmtId="49" fontId="19" fillId="2" borderId="1" xfId="0" applyNumberFormat="1" applyFont="1" applyFill="1" applyBorder="1" applyAlignment="1">
      <alignment horizontal="center" vertical="center" wrapText="1"/>
    </xf>
    <xf numFmtId="176" fontId="19" fillId="2" borderId="1" xfId="0" applyNumberFormat="1" applyFont="1" applyFill="1" applyBorder="1" applyAlignment="1">
      <alignment horizontal="right" vertical="center" wrapText="1"/>
    </xf>
    <xf numFmtId="0" fontId="19" fillId="2" borderId="1" xfId="0" applyFont="1" applyFill="1" applyBorder="1" applyAlignment="1">
      <alignment horizontal="left" vertical="center" wrapText="1"/>
    </xf>
    <xf numFmtId="0" fontId="19" fillId="2" borderId="1" xfId="0" applyFont="1" applyFill="1" applyBorder="1" applyAlignment="1">
      <alignment vertical="center" wrapText="1"/>
    </xf>
    <xf numFmtId="0" fontId="24" fillId="2" borderId="1" xfId="0" applyFont="1" applyFill="1" applyBorder="1" applyAlignment="1">
      <alignment horizontal="left" vertical="center" wrapText="1"/>
    </xf>
    <xf numFmtId="0" fontId="24" fillId="2" borderId="1" xfId="0" applyFont="1" applyFill="1" applyBorder="1" applyAlignment="1">
      <alignment vertical="center" wrapText="1"/>
    </xf>
    <xf numFmtId="176" fontId="24" fillId="2" borderId="1" xfId="0" applyNumberFormat="1" applyFont="1" applyFill="1" applyBorder="1" applyAlignment="1">
      <alignment horizontal="right" vertical="center" wrapText="1"/>
    </xf>
    <xf numFmtId="0" fontId="39" fillId="3" borderId="0" xfId="0" applyFont="1" applyFill="1" applyAlignment="1">
      <alignment vertical="center"/>
    </xf>
    <xf numFmtId="0" fontId="0" fillId="3" borderId="0" xfId="0" applyFill="1" applyAlignment="1">
      <alignment vertical="center"/>
    </xf>
    <xf numFmtId="176" fontId="39" fillId="3" borderId="0" xfId="0" applyNumberFormat="1" applyFont="1" applyFill="1" applyAlignment="1">
      <alignment vertical="center"/>
    </xf>
    <xf numFmtId="176" fontId="1" fillId="0" borderId="0" xfId="0" applyNumberFormat="1" applyFont="1" applyAlignment="1">
      <alignment vertical="center"/>
    </xf>
    <xf numFmtId="0" fontId="32" fillId="3" borderId="0" xfId="0" applyFont="1" applyFill="1" applyAlignment="1">
      <alignment horizontal="center" vertical="center" wrapText="1"/>
    </xf>
    <xf numFmtId="0" fontId="32" fillId="3" borderId="0" xfId="0" applyFont="1" applyFill="1" applyAlignment="1">
      <alignment horizontal="center" vertical="center"/>
    </xf>
    <xf numFmtId="176" fontId="32" fillId="3" borderId="0" xfId="0" applyNumberFormat="1" applyFont="1" applyFill="1" applyAlignment="1">
      <alignment horizontal="center" vertical="center"/>
    </xf>
    <xf numFmtId="0" fontId="6" fillId="3" borderId="0" xfId="0" applyFont="1" applyFill="1" applyAlignment="1">
      <alignment vertical="center"/>
    </xf>
    <xf numFmtId="176" fontId="8" fillId="3" borderId="0" xfId="0" applyNumberFormat="1" applyFont="1" applyFill="1" applyAlignment="1">
      <alignment vertical="center"/>
    </xf>
    <xf numFmtId="0" fontId="8" fillId="3" borderId="0" xfId="0" applyFont="1" applyFill="1" applyAlignment="1">
      <alignment horizontal="right" vertical="center"/>
    </xf>
    <xf numFmtId="0" fontId="7" fillId="4" borderId="13" xfId="0" applyFont="1" applyFill="1" applyBorder="1" applyAlignment="1">
      <alignment horizontal="center" vertical="center"/>
    </xf>
    <xf numFmtId="0" fontId="7" fillId="4" borderId="10" xfId="0" applyFont="1" applyFill="1" applyBorder="1" applyAlignment="1">
      <alignment horizontal="center" vertical="center"/>
    </xf>
    <xf numFmtId="176" fontId="7" fillId="4" borderId="1" xfId="0" applyNumberFormat="1" applyFont="1" applyFill="1" applyBorder="1" applyAlignment="1">
      <alignment horizontal="center" vertical="center"/>
    </xf>
    <xf numFmtId="0" fontId="7" fillId="4" borderId="1" xfId="0" applyFont="1" applyFill="1" applyBorder="1" applyAlignment="1">
      <alignment horizontal="center" vertical="center"/>
    </xf>
    <xf numFmtId="0" fontId="7" fillId="5" borderId="10" xfId="0" applyFont="1" applyFill="1" applyBorder="1" applyAlignment="1">
      <alignment horizontal="center" vertical="center" wrapText="1"/>
    </xf>
    <xf numFmtId="0" fontId="7" fillId="5" borderId="16" xfId="0" applyFont="1" applyFill="1" applyBorder="1" applyAlignment="1">
      <alignment horizontal="center" vertical="center" wrapText="1"/>
    </xf>
    <xf numFmtId="176" fontId="7" fillId="5" borderId="1" xfId="0" applyNumberFormat="1" applyFont="1" applyFill="1" applyBorder="1" applyAlignment="1">
      <alignment horizontal="right" vertical="center" wrapText="1"/>
    </xf>
    <xf numFmtId="0" fontId="9" fillId="3" borderId="1" xfId="0" applyFont="1" applyFill="1" applyBorder="1" applyAlignment="1">
      <alignment vertical="center"/>
    </xf>
    <xf numFmtId="176" fontId="10" fillId="0" borderId="13" xfId="0" applyNumberFormat="1" applyFont="1" applyFill="1" applyBorder="1" applyAlignment="1">
      <alignment horizontal="right" vertical="center" wrapText="1"/>
    </xf>
    <xf numFmtId="0" fontId="8" fillId="3" borderId="1" xfId="0" applyFont="1" applyFill="1" applyBorder="1" applyAlignment="1">
      <alignment vertical="center"/>
    </xf>
    <xf numFmtId="3" fontId="6" fillId="6" borderId="13" xfId="0" applyNumberFormat="1" applyFont="1" applyFill="1" applyBorder="1" applyAlignment="1">
      <alignment horizontal="right" vertical="center"/>
    </xf>
    <xf numFmtId="0" fontId="24" fillId="2" borderId="0" xfId="0" applyFont="1" applyFill="1" applyAlignment="1">
      <alignment vertical="center"/>
    </xf>
    <xf numFmtId="0" fontId="19" fillId="2" borderId="8" xfId="0" applyFont="1" applyFill="1" applyBorder="1" applyAlignment="1">
      <alignment horizontal="right" vertical="center"/>
    </xf>
    <xf numFmtId="0" fontId="19" fillId="2" borderId="9" xfId="0" applyFont="1" applyFill="1" applyBorder="1" applyAlignment="1">
      <alignment horizontal="center" vertical="center"/>
    </xf>
    <xf numFmtId="0" fontId="19" fillId="2" borderId="9" xfId="0" applyFont="1" applyFill="1" applyBorder="1" applyAlignment="1">
      <alignment horizontal="center" vertical="center" wrapText="1"/>
    </xf>
    <xf numFmtId="0" fontId="19" fillId="2" borderId="10" xfId="0" applyFont="1" applyFill="1" applyBorder="1" applyAlignment="1">
      <alignment horizontal="center" vertical="center" wrapText="1"/>
    </xf>
    <xf numFmtId="0" fontId="19" fillId="2" borderId="11" xfId="0" applyFont="1" applyFill="1" applyBorder="1" applyAlignment="1">
      <alignment horizontal="center" vertical="center" wrapText="1"/>
    </xf>
    <xf numFmtId="0" fontId="19" fillId="2" borderId="12" xfId="0" applyFont="1" applyFill="1" applyBorder="1" applyAlignment="1">
      <alignment horizontal="center" vertical="center"/>
    </xf>
    <xf numFmtId="0" fontId="19" fillId="2" borderId="12" xfId="0" applyFont="1" applyFill="1" applyBorder="1" applyAlignment="1">
      <alignment horizontal="center" vertical="center" wrapText="1"/>
    </xf>
    <xf numFmtId="0" fontId="19" fillId="2" borderId="13" xfId="0" applyFont="1" applyFill="1" applyBorder="1" applyAlignment="1">
      <alignment horizontal="center" vertical="center" wrapText="1"/>
    </xf>
    <xf numFmtId="0" fontId="19" fillId="2" borderId="13" xfId="0" applyFont="1" applyFill="1" applyBorder="1" applyAlignment="1">
      <alignment horizontal="center" vertical="center"/>
    </xf>
    <xf numFmtId="176" fontId="19" fillId="2" borderId="13" xfId="0" applyNumberFormat="1" applyFont="1" applyFill="1" applyBorder="1" applyAlignment="1">
      <alignment vertical="center"/>
    </xf>
    <xf numFmtId="180" fontId="7" fillId="3" borderId="1" xfId="52" applyNumberFormat="1" applyFont="1" applyFill="1" applyBorder="1" applyAlignment="1">
      <alignment vertical="center"/>
    </xf>
    <xf numFmtId="0" fontId="24" fillId="2" borderId="13" xfId="0" applyFont="1" applyFill="1" applyBorder="1" applyAlignment="1">
      <alignment horizontal="left" vertical="center"/>
    </xf>
    <xf numFmtId="176" fontId="24" fillId="2" borderId="13" xfId="0" applyNumberFormat="1" applyFont="1" applyFill="1" applyBorder="1" applyAlignment="1">
      <alignment vertical="center"/>
    </xf>
    <xf numFmtId="180" fontId="24" fillId="2" borderId="13" xfId="0" applyNumberFormat="1" applyFont="1" applyFill="1" applyBorder="1" applyAlignment="1">
      <alignment vertical="center"/>
    </xf>
    <xf numFmtId="0" fontId="23" fillId="0" borderId="0" xfId="0" applyFont="1" applyAlignment="1">
      <alignment horizontal="center" vertical="center" wrapText="1"/>
    </xf>
    <xf numFmtId="0" fontId="40" fillId="0" borderId="0" xfId="0" applyFont="1" applyAlignment="1">
      <alignment horizontal="center" vertical="center"/>
    </xf>
    <xf numFmtId="0" fontId="19" fillId="0" borderId="9" xfId="0" applyFont="1" applyBorder="1" applyAlignment="1">
      <alignment horizontal="center" vertical="center"/>
    </xf>
    <xf numFmtId="0" fontId="7" fillId="3" borderId="6" xfId="52" applyFont="1" applyFill="1" applyBorder="1" applyAlignment="1">
      <alignment horizontal="center" vertical="center" wrapText="1"/>
    </xf>
    <xf numFmtId="0" fontId="19" fillId="0" borderId="10" xfId="0" applyFont="1" applyBorder="1" applyAlignment="1">
      <alignment horizontal="center" vertical="center"/>
    </xf>
    <xf numFmtId="0" fontId="19" fillId="0" borderId="11" xfId="0" applyFont="1" applyBorder="1" applyAlignment="1">
      <alignment horizontal="center" vertical="center"/>
    </xf>
    <xf numFmtId="0" fontId="19" fillId="0" borderId="12" xfId="0" applyFont="1" applyBorder="1" applyAlignment="1">
      <alignment horizontal="center" vertical="center"/>
    </xf>
    <xf numFmtId="0" fontId="7" fillId="3" borderId="7" xfId="52" applyFont="1" applyFill="1" applyBorder="1" applyAlignment="1">
      <alignment horizontal="center" vertical="center" wrapText="1"/>
    </xf>
    <xf numFmtId="0" fontId="19" fillId="0" borderId="13" xfId="0" applyFont="1" applyBorder="1" applyAlignment="1">
      <alignment horizontal="center" vertical="center"/>
    </xf>
    <xf numFmtId="176" fontId="19" fillId="0" borderId="13" xfId="0" applyNumberFormat="1" applyFont="1" applyBorder="1" applyAlignment="1">
      <alignment vertical="center"/>
    </xf>
    <xf numFmtId="180" fontId="19" fillId="0" borderId="13" xfId="0" applyNumberFormat="1" applyFont="1" applyBorder="1" applyAlignment="1">
      <alignment vertical="center"/>
    </xf>
    <xf numFmtId="0" fontId="19" fillId="0" borderId="13" xfId="0" applyFont="1" applyBorder="1" applyAlignment="1">
      <alignment horizontal="left" vertical="center"/>
    </xf>
    <xf numFmtId="1" fontId="24" fillId="0" borderId="13" xfId="0" applyNumberFormat="1" applyFont="1" applyBorder="1" applyAlignment="1">
      <alignment horizontal="left" vertical="center" wrapText="1"/>
    </xf>
    <xf numFmtId="176" fontId="24" fillId="0" borderId="13" xfId="0" applyNumberFormat="1" applyFont="1" applyBorder="1" applyAlignment="1">
      <alignment vertical="center"/>
    </xf>
    <xf numFmtId="176" fontId="24" fillId="0" borderId="13" xfId="0" applyNumberFormat="1" applyFont="1" applyBorder="1" applyAlignment="1">
      <alignment horizontal="right" vertical="center"/>
    </xf>
    <xf numFmtId="180" fontId="24" fillId="0" borderId="13" xfId="0" applyNumberFormat="1" applyFont="1" applyBorder="1" applyAlignment="1">
      <alignment vertical="center"/>
    </xf>
    <xf numFmtId="0" fontId="24" fillId="0" borderId="13" xfId="0" applyFont="1" applyBorder="1" applyAlignment="1">
      <alignment horizontal="left" vertical="center" wrapText="1"/>
    </xf>
    <xf numFmtId="49" fontId="24" fillId="0" borderId="13" xfId="0" applyNumberFormat="1" applyFont="1" applyBorder="1" applyAlignment="1">
      <alignment horizontal="left" vertical="center"/>
    </xf>
    <xf numFmtId="0" fontId="5" fillId="3" borderId="0" xfId="52" applyFont="1" applyFill="1" applyAlignment="1">
      <alignment horizontal="center" vertical="center"/>
    </xf>
    <xf numFmtId="0" fontId="29" fillId="3" borderId="0" xfId="52" applyFill="1" applyAlignment="1">
      <alignment vertical="center"/>
    </xf>
    <xf numFmtId="0" fontId="7" fillId="3" borderId="0" xfId="52" applyFont="1" applyFill="1" applyAlignment="1">
      <alignment horizontal="right" vertical="center"/>
    </xf>
    <xf numFmtId="0" fontId="7" fillId="3" borderId="1" xfId="52" applyFont="1" applyFill="1" applyBorder="1" applyAlignment="1">
      <alignment horizontal="center" vertical="center"/>
    </xf>
    <xf numFmtId="0" fontId="7" fillId="3" borderId="1" xfId="52" applyFont="1" applyFill="1" applyBorder="1" applyAlignment="1">
      <alignment horizontal="center" vertical="center" wrapText="1"/>
    </xf>
    <xf numFmtId="176" fontId="7" fillId="3" borderId="1" xfId="52" applyNumberFormat="1" applyFont="1" applyFill="1" applyBorder="1" applyAlignment="1">
      <alignment vertical="center"/>
    </xf>
    <xf numFmtId="0" fontId="6" fillId="3" borderId="1" xfId="53" applyFont="1" applyFill="1" applyBorder="1" applyAlignment="1">
      <alignment horizontal="left" vertical="center"/>
    </xf>
    <xf numFmtId="176" fontId="6" fillId="3" borderId="1" xfId="52" applyNumberFormat="1" applyFont="1" applyFill="1" applyBorder="1" applyAlignment="1">
      <alignment vertical="center"/>
    </xf>
    <xf numFmtId="180" fontId="6" fillId="3" borderId="1" xfId="52" applyNumberFormat="1" applyFont="1" applyFill="1" applyBorder="1" applyAlignment="1">
      <alignment vertical="center"/>
    </xf>
    <xf numFmtId="0" fontId="6" fillId="3" borderId="0" xfId="52" applyFont="1" applyFill="1" applyAlignment="1">
      <alignment vertical="center"/>
    </xf>
    <xf numFmtId="0" fontId="24" fillId="0" borderId="0" xfId="0" applyFont="1" applyAlignment="1">
      <alignment vertical="center"/>
    </xf>
    <xf numFmtId="0" fontId="19" fillId="0" borderId="10" xfId="0" applyFont="1" applyBorder="1" applyAlignment="1">
      <alignment horizontal="center" vertical="center" wrapText="1"/>
    </xf>
    <xf numFmtId="0" fontId="19" fillId="0" borderId="11" xfId="0" applyFont="1" applyBorder="1" applyAlignment="1">
      <alignment horizontal="center" vertical="center" wrapText="1"/>
    </xf>
    <xf numFmtId="0" fontId="41" fillId="0" borderId="0" xfId="0" applyFont="1" applyAlignment="1">
      <alignment horizontal="center"/>
    </xf>
    <xf numFmtId="0" fontId="42" fillId="0" borderId="0" xfId="0" applyFont="1" applyAlignment="1">
      <alignment horizontal="justify"/>
    </xf>
    <xf numFmtId="0" fontId="43" fillId="0" borderId="0" xfId="0" applyFont="1" applyAlignment="1">
      <alignment horizontal="justify" vertical="center" wrapText="1"/>
    </xf>
    <xf numFmtId="0" fontId="44" fillId="0" borderId="0" xfId="0" applyFont="1" applyAlignment="1">
      <alignment horizontal="justify" vertical="center" wrapText="1"/>
    </xf>
    <xf numFmtId="0" fontId="45" fillId="0" borderId="0" xfId="0" applyFont="1" applyAlignment="1">
      <alignment horizontal="center" vertical="center"/>
    </xf>
    <xf numFmtId="0" fontId="28" fillId="0" borderId="1" xfId="0" applyFont="1" applyBorder="1" applyAlignment="1">
      <alignment horizontal="center" vertical="center"/>
    </xf>
    <xf numFmtId="0" fontId="28" fillId="0" borderId="1" xfId="0" applyFont="1" applyBorder="1" applyAlignment="1">
      <alignment horizontal="left" vertical="center"/>
    </xf>
    <xf numFmtId="0" fontId="13" fillId="0" borderId="1" xfId="0" applyFont="1" applyBorder="1" applyAlignment="1">
      <alignment vertical="center"/>
    </xf>
    <xf numFmtId="0" fontId="13" fillId="0" borderId="1" xfId="0" applyFont="1" applyBorder="1" applyAlignment="1">
      <alignment horizontal="left" vertical="center"/>
    </xf>
    <xf numFmtId="0" fontId="13" fillId="0" borderId="1" xfId="0" applyFont="1" applyBorder="1" applyAlignment="1">
      <alignment vertical="center" wrapText="1"/>
    </xf>
    <xf numFmtId="0" fontId="46" fillId="0" borderId="0" xfId="0" applyFont="1" applyAlignment="1">
      <alignment horizontal="center" vertical="center"/>
    </xf>
    <xf numFmtId="0" fontId="47" fillId="0" borderId="0" xfId="0" applyFont="1" applyAlignment="1">
      <alignment horizontal="center" vertical="center"/>
    </xf>
    <xf numFmtId="57" fontId="47" fillId="0" borderId="0" xfId="0" applyNumberFormat="1" applyFont="1" applyAlignment="1">
      <alignment horizontal="center" vertical="center"/>
    </xf>
    <xf numFmtId="0" fontId="0" fillId="0" borderId="0" xfId="0" applyAlignment="1">
      <alignment horizontal="center"/>
    </xf>
  </cellXfs>
  <cellStyles count="5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省本级2004年快报及2005年预算（平衡部分）" xfId="49"/>
    <cellStyle name="常规_一般公共预算111" xfId="50"/>
    <cellStyle name="常规_附件1：10(1).29-2015年人代会表格表样" xfId="51"/>
    <cellStyle name="常规 10" xfId="52"/>
    <cellStyle name="样式 1" xfId="53"/>
    <cellStyle name="常规_Sheet3" xfId="54"/>
    <cellStyle name="常规 2" xfId="55"/>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6" Type="http://schemas.openxmlformats.org/officeDocument/2006/relationships/styles" Target="styles.xml"/><Relationship Id="rId35" Type="http://schemas.openxmlformats.org/officeDocument/2006/relationships/sharedStrings" Target="sharedStrings.xml"/><Relationship Id="rId34" Type="http://schemas.openxmlformats.org/officeDocument/2006/relationships/theme" Target="theme/theme1.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17"/>
  <sheetViews>
    <sheetView zoomScale="85" zoomScaleNormal="85" workbookViewId="0">
      <selection activeCell="A2" sqref="A2"/>
    </sheetView>
  </sheetViews>
  <sheetFormatPr defaultColWidth="9" defaultRowHeight="13.8"/>
  <cols>
    <col min="1" max="1" width="108.37962962963" customWidth="1"/>
  </cols>
  <sheetData>
    <row r="1" ht="129.75" customHeight="1"/>
    <row r="2" ht="206.25" customHeight="1" spans="1:1">
      <c r="A2" s="363" t="s">
        <v>0</v>
      </c>
    </row>
    <row r="14" ht="93.75" customHeight="1"/>
    <row r="15" ht="29.25" customHeight="1" spans="1:1">
      <c r="A15" s="364" t="s">
        <v>1</v>
      </c>
    </row>
    <row r="16" ht="31.5" customHeight="1" spans="1:1">
      <c r="A16" s="365" t="s">
        <v>2</v>
      </c>
    </row>
    <row r="17" spans="1:1">
      <c r="A17" s="366"/>
    </row>
  </sheetData>
  <printOptions horizontalCentered="1"/>
  <pageMargins left="0.700694444444445" right="0.700694444444445" top="0.751388888888889" bottom="0.751388888888889" header="0.297916666666667" footer="0.297916666666667"/>
  <pageSetup paperSize="9" scale="82"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41"/>
  <sheetViews>
    <sheetView zoomScale="80" zoomScaleNormal="80" workbookViewId="0">
      <pane ySplit="2" topLeftCell="A3" activePane="bottomLeft" state="frozen"/>
      <selection/>
      <selection pane="bottomLeft" activeCell="A1" sqref="A1:D1"/>
    </sheetView>
  </sheetViews>
  <sheetFormatPr defaultColWidth="9" defaultRowHeight="13.8" outlineLevelCol="3"/>
  <cols>
    <col min="1" max="1" width="9.53703703703704" style="32" customWidth="1"/>
    <col min="2" max="2" width="75.462962962963" style="32" customWidth="1"/>
    <col min="3" max="3" width="20.0740740740741" style="32" customWidth="1"/>
    <col min="4" max="4" width="10.9444444444444" style="32" customWidth="1"/>
    <col min="5" max="16384" width="9" style="32"/>
  </cols>
  <sheetData>
    <row r="1" ht="39" customHeight="1" spans="1:4">
      <c r="A1" s="357" t="s">
        <v>3</v>
      </c>
      <c r="B1" s="357"/>
      <c r="C1" s="357"/>
      <c r="D1" s="357"/>
    </row>
    <row r="2" ht="27" customHeight="1" spans="1:4">
      <c r="A2" s="358" t="s">
        <v>4</v>
      </c>
      <c r="B2" s="358" t="s">
        <v>5</v>
      </c>
      <c r="C2" s="358" t="s">
        <v>6</v>
      </c>
      <c r="D2" s="358" t="s">
        <v>7</v>
      </c>
    </row>
    <row r="3" ht="24.95" customHeight="1" spans="1:4">
      <c r="A3" s="359" t="s">
        <v>8</v>
      </c>
      <c r="B3" s="359"/>
      <c r="C3" s="358"/>
      <c r="D3" s="358"/>
    </row>
    <row r="4" ht="24.95" customHeight="1" spans="1:4">
      <c r="A4" s="39">
        <v>1</v>
      </c>
      <c r="B4" s="360" t="s">
        <v>9</v>
      </c>
      <c r="C4" s="39" t="s">
        <v>10</v>
      </c>
      <c r="D4" s="360"/>
    </row>
    <row r="5" ht="24.95" customHeight="1" spans="1:4">
      <c r="A5" s="39">
        <v>2</v>
      </c>
      <c r="B5" s="360" t="s">
        <v>11</v>
      </c>
      <c r="C5" s="39" t="s">
        <v>10</v>
      </c>
      <c r="D5" s="360"/>
    </row>
    <row r="6" ht="24.95" customHeight="1" spans="1:4">
      <c r="A6" s="39">
        <v>3</v>
      </c>
      <c r="B6" s="360" t="s">
        <v>12</v>
      </c>
      <c r="C6" s="39" t="s">
        <v>10</v>
      </c>
      <c r="D6" s="360"/>
    </row>
    <row r="7" ht="24.95" customHeight="1" spans="1:4">
      <c r="A7" s="39">
        <v>4</v>
      </c>
      <c r="B7" s="360" t="s">
        <v>13</v>
      </c>
      <c r="C7" s="39" t="s">
        <v>10</v>
      </c>
      <c r="D7" s="360"/>
    </row>
    <row r="8" ht="24.95" customHeight="1" spans="1:4">
      <c r="A8" s="39">
        <v>5</v>
      </c>
      <c r="B8" s="360" t="s">
        <v>14</v>
      </c>
      <c r="C8" s="39" t="s">
        <v>10</v>
      </c>
      <c r="D8" s="360"/>
    </row>
    <row r="9" ht="24.95" customHeight="1" spans="1:4">
      <c r="A9" s="39">
        <v>6</v>
      </c>
      <c r="B9" s="360" t="s">
        <v>15</v>
      </c>
      <c r="C9" s="39" t="s">
        <v>10</v>
      </c>
      <c r="D9" s="360"/>
    </row>
    <row r="10" ht="24.95" customHeight="1" spans="1:4">
      <c r="A10" s="39">
        <v>7</v>
      </c>
      <c r="B10" s="360" t="s">
        <v>16</v>
      </c>
      <c r="C10" s="39" t="s">
        <v>10</v>
      </c>
      <c r="D10" s="360"/>
    </row>
    <row r="11" ht="24.95" customHeight="1" spans="1:4">
      <c r="A11" s="39">
        <v>8</v>
      </c>
      <c r="B11" s="360" t="s">
        <v>17</v>
      </c>
      <c r="C11" s="39" t="s">
        <v>18</v>
      </c>
      <c r="D11" s="360"/>
    </row>
    <row r="12" ht="24.95" customHeight="1" spans="1:4">
      <c r="A12" s="359" t="s">
        <v>19</v>
      </c>
      <c r="B12" s="359"/>
      <c r="C12" s="358"/>
      <c r="D12" s="358"/>
    </row>
    <row r="13" ht="24.95" customHeight="1" spans="1:4">
      <c r="A13" s="39">
        <v>9</v>
      </c>
      <c r="B13" s="360" t="s">
        <v>20</v>
      </c>
      <c r="C13" s="39" t="s">
        <v>10</v>
      </c>
      <c r="D13" s="360"/>
    </row>
    <row r="14" ht="24.95" customHeight="1" spans="1:4">
      <c r="A14" s="39">
        <v>10</v>
      </c>
      <c r="B14" s="360" t="s">
        <v>21</v>
      </c>
      <c r="C14" s="39" t="s">
        <v>10</v>
      </c>
      <c r="D14" s="360"/>
    </row>
    <row r="15" ht="24.95" customHeight="1" spans="1:4">
      <c r="A15" s="39">
        <v>11</v>
      </c>
      <c r="B15" s="360" t="s">
        <v>22</v>
      </c>
      <c r="C15" s="39" t="s">
        <v>10</v>
      </c>
      <c r="D15" s="360"/>
    </row>
    <row r="16" ht="24.95" customHeight="1" spans="1:4">
      <c r="A16" s="39">
        <v>12</v>
      </c>
      <c r="B16" s="360" t="s">
        <v>23</v>
      </c>
      <c r="C16" s="39" t="s">
        <v>10</v>
      </c>
      <c r="D16" s="360"/>
    </row>
    <row r="17" ht="24.95" customHeight="1" spans="1:4">
      <c r="A17" s="39">
        <v>13</v>
      </c>
      <c r="B17" s="360" t="s">
        <v>24</v>
      </c>
      <c r="C17" s="39" t="s">
        <v>10</v>
      </c>
      <c r="D17" s="360"/>
    </row>
    <row r="18" ht="24.95" customHeight="1" spans="1:4">
      <c r="A18" s="39">
        <v>14</v>
      </c>
      <c r="B18" s="360" t="s">
        <v>25</v>
      </c>
      <c r="C18" s="39" t="s">
        <v>10</v>
      </c>
      <c r="D18" s="360"/>
    </row>
    <row r="19" ht="24.95" customHeight="1" spans="1:4">
      <c r="A19" s="39">
        <v>15</v>
      </c>
      <c r="B19" s="360" t="s">
        <v>26</v>
      </c>
      <c r="C19" s="39" t="s">
        <v>18</v>
      </c>
      <c r="D19" s="360"/>
    </row>
    <row r="20" ht="24.95" customHeight="1" spans="1:4">
      <c r="A20" s="359" t="s">
        <v>27</v>
      </c>
      <c r="B20" s="359"/>
      <c r="C20" s="358"/>
      <c r="D20" s="358"/>
    </row>
    <row r="21" ht="24.95" customHeight="1" spans="1:4">
      <c r="A21" s="39">
        <v>16</v>
      </c>
      <c r="B21" s="360" t="s">
        <v>28</v>
      </c>
      <c r="C21" s="39" t="s">
        <v>29</v>
      </c>
      <c r="D21" s="360"/>
    </row>
    <row r="22" ht="24.95" customHeight="1" spans="1:4">
      <c r="A22" s="39">
        <v>17</v>
      </c>
      <c r="B22" s="360" t="s">
        <v>30</v>
      </c>
      <c r="C22" s="39" t="s">
        <v>29</v>
      </c>
      <c r="D22" s="360"/>
    </row>
    <row r="23" ht="24.95" customHeight="1" spans="1:4">
      <c r="A23" s="39">
        <v>18</v>
      </c>
      <c r="B23" s="360" t="s">
        <v>31</v>
      </c>
      <c r="C23" s="39" t="s">
        <v>29</v>
      </c>
      <c r="D23" s="360"/>
    </row>
    <row r="24" ht="24.95" customHeight="1" spans="1:4">
      <c r="A24" s="39">
        <v>19</v>
      </c>
      <c r="B24" s="360" t="s">
        <v>32</v>
      </c>
      <c r="C24" s="39" t="s">
        <v>29</v>
      </c>
      <c r="D24" s="360"/>
    </row>
    <row r="25" ht="24.95" customHeight="1" spans="1:4">
      <c r="A25" s="39">
        <v>20</v>
      </c>
      <c r="B25" s="360" t="s">
        <v>33</v>
      </c>
      <c r="C25" s="39" t="s">
        <v>29</v>
      </c>
      <c r="D25" s="360"/>
    </row>
    <row r="26" ht="24.95" customHeight="1" spans="1:4">
      <c r="A26" s="359" t="s">
        <v>34</v>
      </c>
      <c r="B26" s="359"/>
      <c r="C26" s="358"/>
      <c r="D26" s="358"/>
    </row>
    <row r="27" ht="24.95" customHeight="1" spans="1:4">
      <c r="A27" s="39">
        <v>21</v>
      </c>
      <c r="B27" s="360" t="s">
        <v>35</v>
      </c>
      <c r="C27" s="39" t="s">
        <v>36</v>
      </c>
      <c r="D27" s="360"/>
    </row>
    <row r="28" ht="24.95" customHeight="1" spans="1:4">
      <c r="A28" s="39">
        <v>22</v>
      </c>
      <c r="B28" s="360" t="s">
        <v>37</v>
      </c>
      <c r="C28" s="39" t="s">
        <v>36</v>
      </c>
      <c r="D28" s="360"/>
    </row>
    <row r="29" ht="24.95" customHeight="1" spans="1:4">
      <c r="A29" s="39">
        <v>23</v>
      </c>
      <c r="B29" s="360" t="s">
        <v>38</v>
      </c>
      <c r="C29" s="39" t="s">
        <v>36</v>
      </c>
      <c r="D29" s="360"/>
    </row>
    <row r="30" ht="24.95" customHeight="1" spans="1:4">
      <c r="A30" s="39">
        <v>24</v>
      </c>
      <c r="B30" s="360" t="s">
        <v>39</v>
      </c>
      <c r="C30" s="39" t="s">
        <v>36</v>
      </c>
      <c r="D30" s="360"/>
    </row>
    <row r="31" ht="24.95" customHeight="1" spans="1:4">
      <c r="A31" s="359" t="s">
        <v>40</v>
      </c>
      <c r="B31" s="359"/>
      <c r="C31" s="360"/>
      <c r="D31" s="360"/>
    </row>
    <row r="32" ht="24.95" customHeight="1" spans="1:4">
      <c r="A32" s="39">
        <v>25</v>
      </c>
      <c r="B32" s="361" t="s">
        <v>41</v>
      </c>
      <c r="C32" s="39" t="s">
        <v>18</v>
      </c>
      <c r="D32" s="360"/>
    </row>
    <row r="33" ht="24.95" customHeight="1" spans="1:4">
      <c r="A33" s="39">
        <v>26</v>
      </c>
      <c r="B33" s="361" t="s">
        <v>42</v>
      </c>
      <c r="C33" s="39" t="s">
        <v>18</v>
      </c>
      <c r="D33" s="360"/>
    </row>
    <row r="34" ht="24.95" customHeight="1" spans="1:4">
      <c r="A34" s="39">
        <v>27</v>
      </c>
      <c r="B34" s="361" t="s">
        <v>43</v>
      </c>
      <c r="C34" s="39" t="s">
        <v>18</v>
      </c>
      <c r="D34" s="360"/>
    </row>
    <row r="35" ht="24.95" customHeight="1" spans="1:4">
      <c r="A35" s="39">
        <v>28</v>
      </c>
      <c r="B35" s="361" t="s">
        <v>44</v>
      </c>
      <c r="C35" s="39" t="s">
        <v>18</v>
      </c>
      <c r="D35" s="360"/>
    </row>
    <row r="36" ht="24.95" customHeight="1" spans="1:4">
      <c r="A36" s="39">
        <v>29</v>
      </c>
      <c r="B36" s="361" t="s">
        <v>45</v>
      </c>
      <c r="C36" s="39" t="s">
        <v>18</v>
      </c>
      <c r="D36" s="360"/>
    </row>
    <row r="37" ht="24.95" customHeight="1" spans="1:4">
      <c r="A37" s="39">
        <v>30</v>
      </c>
      <c r="B37" s="361" t="s">
        <v>46</v>
      </c>
      <c r="C37" s="39" t="s">
        <v>18</v>
      </c>
      <c r="D37" s="360"/>
    </row>
    <row r="38" ht="24.95" customHeight="1" spans="1:4">
      <c r="A38" s="359" t="s">
        <v>47</v>
      </c>
      <c r="B38" s="359"/>
      <c r="C38" s="360"/>
      <c r="D38" s="360"/>
    </row>
    <row r="39" ht="24.95" customHeight="1" spans="1:4">
      <c r="A39" s="39">
        <v>31</v>
      </c>
      <c r="B39" s="362" t="s">
        <v>48</v>
      </c>
      <c r="C39" s="39" t="s">
        <v>49</v>
      </c>
      <c r="D39" s="360"/>
    </row>
    <row r="40" ht="24.95" customHeight="1" spans="1:4">
      <c r="A40" s="39">
        <v>32</v>
      </c>
      <c r="B40" s="360" t="s">
        <v>50</v>
      </c>
      <c r="C40" s="39" t="s">
        <v>10</v>
      </c>
      <c r="D40" s="360"/>
    </row>
    <row r="41" ht="24.95" customHeight="1" spans="1:4">
      <c r="A41" s="39">
        <v>33</v>
      </c>
      <c r="B41" s="360" t="s">
        <v>51</v>
      </c>
      <c r="C41" s="39" t="s">
        <v>52</v>
      </c>
      <c r="D41" s="360"/>
    </row>
  </sheetData>
  <mergeCells count="7">
    <mergeCell ref="A1:D1"/>
    <mergeCell ref="A3:B3"/>
    <mergeCell ref="A12:B12"/>
    <mergeCell ref="A20:B20"/>
    <mergeCell ref="A26:B26"/>
    <mergeCell ref="A31:B31"/>
    <mergeCell ref="A38:B38"/>
  </mergeCells>
  <printOptions horizontalCentered="1"/>
  <pageMargins left="0.700694444444445" right="0.700694444444445" top="0.751388888888889" bottom="0.751388888888889" header="0.297916666666667" footer="0.297916666666667"/>
  <pageSetup paperSize="9" scale="70" orientation="portrait"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49"/>
  <sheetViews>
    <sheetView workbookViewId="0">
      <selection activeCell="A1" sqref="A1"/>
    </sheetView>
  </sheetViews>
  <sheetFormatPr defaultColWidth="9" defaultRowHeight="13.8"/>
  <cols>
    <col min="1" max="1" width="96.6759259259259" customWidth="1"/>
  </cols>
  <sheetData>
    <row r="1" ht="29.4" spans="1:1">
      <c r="A1" s="353" t="s">
        <v>53</v>
      </c>
    </row>
    <row r="2" ht="18" customHeight="1" spans="1:1">
      <c r="A2" s="354"/>
    </row>
    <row r="3" s="11" customFormat="1" ht="40.5" customHeight="1" spans="1:1">
      <c r="A3" s="355" t="s">
        <v>54</v>
      </c>
    </row>
    <row r="4" s="11" customFormat="1" ht="57" customHeight="1" spans="1:1">
      <c r="A4" s="355" t="s">
        <v>55</v>
      </c>
    </row>
    <row r="5" s="11" customFormat="1" ht="40.5" customHeight="1" spans="1:1">
      <c r="A5" s="355" t="s">
        <v>56</v>
      </c>
    </row>
    <row r="6" s="11" customFormat="1" ht="38.25" customHeight="1" spans="1:1">
      <c r="A6" s="355" t="s">
        <v>57</v>
      </c>
    </row>
    <row r="7" s="11" customFormat="1" ht="40.5" customHeight="1" spans="1:1">
      <c r="A7" s="355" t="s">
        <v>58</v>
      </c>
    </row>
    <row r="8" s="11" customFormat="1" ht="40.5" customHeight="1" spans="1:1">
      <c r="A8" s="355" t="s">
        <v>59</v>
      </c>
    </row>
    <row r="9" s="11" customFormat="1" ht="46.5" customHeight="1" spans="1:1">
      <c r="A9" s="355" t="s">
        <v>60</v>
      </c>
    </row>
    <row r="10" s="11" customFormat="1" ht="40.5" customHeight="1" spans="1:1">
      <c r="A10" s="355" t="s">
        <v>61</v>
      </c>
    </row>
    <row r="11" s="11" customFormat="1" ht="29.25" customHeight="1" spans="1:1">
      <c r="A11" s="355" t="s">
        <v>62</v>
      </c>
    </row>
    <row r="12" s="11" customFormat="1" ht="50.25" customHeight="1" spans="1:1">
      <c r="A12" s="355" t="s">
        <v>63</v>
      </c>
    </row>
    <row r="13" s="11" customFormat="1" ht="40.5" customHeight="1" spans="1:1">
      <c r="A13" s="355" t="s">
        <v>64</v>
      </c>
    </row>
    <row r="14" s="11" customFormat="1" ht="47.25" customHeight="1" spans="1:1">
      <c r="A14" s="356" t="s">
        <v>65</v>
      </c>
    </row>
    <row r="15" s="11" customFormat="1" ht="40.5" customHeight="1" spans="1:1">
      <c r="A15" s="356" t="s">
        <v>66</v>
      </c>
    </row>
    <row r="16" s="11" customFormat="1" ht="48.75" customHeight="1" spans="1:1">
      <c r="A16" s="355" t="s">
        <v>67</v>
      </c>
    </row>
    <row r="17" s="11" customFormat="1" ht="40.5" customHeight="1" spans="1:1">
      <c r="A17" s="355" t="s">
        <v>68</v>
      </c>
    </row>
    <row r="18" s="11" customFormat="1" ht="40.5" customHeight="1" spans="1:1">
      <c r="A18" s="355" t="s">
        <v>69</v>
      </c>
    </row>
    <row r="19" s="11" customFormat="1" ht="58.5" customHeight="1" spans="1:1">
      <c r="A19" s="355" t="s">
        <v>70</v>
      </c>
    </row>
    <row r="20" s="11" customFormat="1" ht="40.5" customHeight="1" spans="1:1">
      <c r="A20" s="355" t="s">
        <v>71</v>
      </c>
    </row>
    <row r="21" ht="18" customHeight="1"/>
    <row r="22" ht="18" customHeight="1"/>
    <row r="23" ht="18" customHeight="1"/>
    <row r="24" ht="18" customHeight="1"/>
    <row r="25" ht="18" customHeight="1"/>
    <row r="26" ht="18" customHeight="1"/>
    <row r="27" ht="18" customHeight="1"/>
    <row r="28" ht="18" customHeight="1"/>
    <row r="29" ht="18" customHeight="1"/>
    <row r="30" ht="18" customHeight="1"/>
    <row r="31" ht="18" customHeight="1"/>
    <row r="32"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sheetData>
  <printOptions horizontalCentered="1"/>
  <pageMargins left="0.700694444444445" right="0.700694444444445" top="0.751388888888889" bottom="0.751388888888889" header="0.297916666666667" footer="0.297916666666667"/>
  <pageSetup paperSize="9" scale="82" orientation="portrait"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43"/>
  <sheetViews>
    <sheetView workbookViewId="0">
      <pane ySplit="5" topLeftCell="A6" activePane="bottomLeft" state="frozen"/>
      <selection/>
      <selection pane="bottomLeft" activeCell="A1" sqref="A1"/>
    </sheetView>
  </sheetViews>
  <sheetFormatPr defaultColWidth="9" defaultRowHeight="13.8" outlineLevelCol="4"/>
  <cols>
    <col min="1" max="1" width="31.3148148148148" customWidth="1"/>
    <col min="2" max="2" width="17.1388888888889" customWidth="1"/>
    <col min="3" max="3" width="16.0648148148148" customWidth="1"/>
    <col min="4" max="5" width="17.3796296296296" customWidth="1"/>
  </cols>
  <sheetData>
    <row r="1" s="182" customFormat="1" ht="23.25" customHeight="1" spans="1:5">
      <c r="A1" s="182" t="s">
        <v>72</v>
      </c>
    </row>
    <row r="2" ht="30.75" customHeight="1" spans="1:5">
      <c r="A2" s="66" t="s">
        <v>9</v>
      </c>
      <c r="B2" s="66"/>
      <c r="C2" s="66"/>
      <c r="D2" s="66"/>
      <c r="E2" s="66"/>
    </row>
    <row r="3" s="240" customFormat="1" ht="18" customHeight="1" spans="1:5">
      <c r="A3" s="350"/>
      <c r="B3" s="350"/>
      <c r="C3" s="350"/>
      <c r="D3" s="350"/>
      <c r="E3" s="245" t="s">
        <v>73</v>
      </c>
    </row>
    <row r="4" s="240" customFormat="1" ht="21" customHeight="1" spans="1:5">
      <c r="A4" s="324" t="s">
        <v>74</v>
      </c>
      <c r="B4" s="324" t="s">
        <v>2</v>
      </c>
      <c r="C4" s="324" t="s">
        <v>75</v>
      </c>
      <c r="D4" s="351" t="s">
        <v>76</v>
      </c>
      <c r="E4" s="352"/>
    </row>
    <row r="5" s="240" customFormat="1" ht="21" customHeight="1" spans="1:5">
      <c r="A5" s="328"/>
      <c r="B5" s="328" t="s">
        <v>77</v>
      </c>
      <c r="C5" s="328" t="s">
        <v>78</v>
      </c>
      <c r="D5" s="330" t="s">
        <v>79</v>
      </c>
      <c r="E5" s="330" t="s">
        <v>80</v>
      </c>
    </row>
    <row r="6" s="240" customFormat="1" ht="20.1" customHeight="1" spans="1:5">
      <c r="A6" s="330" t="s">
        <v>81</v>
      </c>
      <c r="B6" s="331">
        <f>B7+B23</f>
        <v>547290</v>
      </c>
      <c r="C6" s="331">
        <f>C7+C23</f>
        <v>536765</v>
      </c>
      <c r="D6" s="331">
        <f t="shared" ref="D6:D43" si="0">B6-C6</f>
        <v>10525</v>
      </c>
      <c r="E6" s="332">
        <f t="shared" ref="E6:E43" si="1">IF(B6=0,0,D6/C6*100)</f>
        <v>1.96082084338584</v>
      </c>
    </row>
    <row r="7" s="240" customFormat="1" ht="20.1" customHeight="1" spans="1:5">
      <c r="A7" s="333" t="s">
        <v>82</v>
      </c>
      <c r="B7" s="331">
        <f>SUM(B8:B22)</f>
        <v>314777</v>
      </c>
      <c r="C7" s="331">
        <f>SUM(C8:C22)</f>
        <v>295147</v>
      </c>
      <c r="D7" s="331">
        <f t="shared" si="0"/>
        <v>19630</v>
      </c>
      <c r="E7" s="332">
        <f t="shared" si="1"/>
        <v>6.65092309933694</v>
      </c>
    </row>
    <row r="8" s="240" customFormat="1" ht="20.1" customHeight="1" spans="1:5">
      <c r="A8" s="334" t="s">
        <v>83</v>
      </c>
      <c r="B8" s="335">
        <v>136151</v>
      </c>
      <c r="C8" s="336">
        <v>111361</v>
      </c>
      <c r="D8" s="335">
        <f t="shared" si="0"/>
        <v>24790</v>
      </c>
      <c r="E8" s="348">
        <f t="shared" si="1"/>
        <v>22.2609351568323</v>
      </c>
    </row>
    <row r="9" s="240" customFormat="1" ht="20.1" customHeight="1" spans="1:5">
      <c r="A9" s="338" t="s">
        <v>84</v>
      </c>
      <c r="B9" s="335">
        <v>43912</v>
      </c>
      <c r="C9" s="336">
        <v>56270</v>
      </c>
      <c r="D9" s="335">
        <f t="shared" si="0"/>
        <v>-12358</v>
      </c>
      <c r="E9" s="337">
        <f t="shared" si="1"/>
        <v>-21.9619690776613</v>
      </c>
    </row>
    <row r="10" s="240" customFormat="1" ht="20.1" customHeight="1" spans="1:5">
      <c r="A10" s="334" t="s">
        <v>85</v>
      </c>
      <c r="B10" s="335">
        <v>11387</v>
      </c>
      <c r="C10" s="336">
        <v>11420</v>
      </c>
      <c r="D10" s="335">
        <f t="shared" si="0"/>
        <v>-33</v>
      </c>
      <c r="E10" s="337">
        <f t="shared" si="1"/>
        <v>-0.288966725043783</v>
      </c>
    </row>
    <row r="11" s="240" customFormat="1" ht="20.1" customHeight="1" spans="1:5">
      <c r="A11" s="338" t="s">
        <v>86</v>
      </c>
      <c r="B11" s="335">
        <v>6932</v>
      </c>
      <c r="C11" s="336">
        <v>5709</v>
      </c>
      <c r="D11" s="335">
        <f t="shared" si="0"/>
        <v>1223</v>
      </c>
      <c r="E11" s="337">
        <f t="shared" si="1"/>
        <v>21.4223156419688</v>
      </c>
    </row>
    <row r="12" s="240" customFormat="1" ht="20.1" customHeight="1" spans="1:5">
      <c r="A12" s="334" t="s">
        <v>87</v>
      </c>
      <c r="B12" s="335">
        <v>15883</v>
      </c>
      <c r="C12" s="336">
        <v>14418</v>
      </c>
      <c r="D12" s="335">
        <f t="shared" si="0"/>
        <v>1465</v>
      </c>
      <c r="E12" s="337">
        <f t="shared" si="1"/>
        <v>10.1609099736441</v>
      </c>
    </row>
    <row r="13" s="240" customFormat="1" ht="20.1" customHeight="1" spans="1:5">
      <c r="A13" s="334" t="s">
        <v>88</v>
      </c>
      <c r="B13" s="335">
        <v>21111</v>
      </c>
      <c r="C13" s="336">
        <v>19637</v>
      </c>
      <c r="D13" s="335">
        <f t="shared" si="0"/>
        <v>1474</v>
      </c>
      <c r="E13" s="337">
        <f t="shared" si="1"/>
        <v>7.50623822376127</v>
      </c>
    </row>
    <row r="14" s="240" customFormat="1" ht="20.1" customHeight="1" spans="1:5">
      <c r="A14" s="334" t="s">
        <v>89</v>
      </c>
      <c r="B14" s="335">
        <v>6398</v>
      </c>
      <c r="C14" s="336">
        <v>5568</v>
      </c>
      <c r="D14" s="335">
        <f t="shared" si="0"/>
        <v>830</v>
      </c>
      <c r="E14" s="337">
        <f t="shared" si="1"/>
        <v>14.9066091954023</v>
      </c>
    </row>
    <row r="15" s="240" customFormat="1" ht="20.1" customHeight="1" spans="1:5">
      <c r="A15" s="334" t="s">
        <v>90</v>
      </c>
      <c r="B15" s="335">
        <v>31411</v>
      </c>
      <c r="C15" s="336">
        <v>33308</v>
      </c>
      <c r="D15" s="335">
        <f t="shared" si="0"/>
        <v>-1897</v>
      </c>
      <c r="E15" s="337">
        <f t="shared" si="1"/>
        <v>-5.69532844962171</v>
      </c>
    </row>
    <row r="16" s="240" customFormat="1" ht="20.1" customHeight="1" spans="1:5">
      <c r="A16" s="334" t="s">
        <v>91</v>
      </c>
      <c r="B16" s="335">
        <v>5221</v>
      </c>
      <c r="C16" s="336">
        <v>3544</v>
      </c>
      <c r="D16" s="335">
        <f t="shared" si="0"/>
        <v>1677</v>
      </c>
      <c r="E16" s="337">
        <f t="shared" si="1"/>
        <v>47.3194130925508</v>
      </c>
    </row>
    <row r="17" s="240" customFormat="1" ht="20.1" customHeight="1" spans="1:5">
      <c r="A17" s="334" t="s">
        <v>92</v>
      </c>
      <c r="B17" s="335">
        <v>7217</v>
      </c>
      <c r="C17" s="336">
        <v>7141</v>
      </c>
      <c r="D17" s="335">
        <f t="shared" si="0"/>
        <v>76</v>
      </c>
      <c r="E17" s="337">
        <f t="shared" si="1"/>
        <v>1.06427671194511</v>
      </c>
    </row>
    <row r="18" s="240" customFormat="1" ht="20.1" customHeight="1" spans="1:5">
      <c r="A18" s="334" t="s">
        <v>93</v>
      </c>
      <c r="B18" s="335">
        <v>12350</v>
      </c>
      <c r="C18" s="336">
        <v>12037</v>
      </c>
      <c r="D18" s="335">
        <f t="shared" si="0"/>
        <v>313</v>
      </c>
      <c r="E18" s="337">
        <f t="shared" si="1"/>
        <v>2.60031569327906</v>
      </c>
    </row>
    <row r="19" s="240" customFormat="1" ht="20.1" customHeight="1" spans="1:5">
      <c r="A19" s="334" t="s">
        <v>94</v>
      </c>
      <c r="B19" s="335">
        <v>13991</v>
      </c>
      <c r="C19" s="336">
        <v>11971</v>
      </c>
      <c r="D19" s="335">
        <f t="shared" si="0"/>
        <v>2020</v>
      </c>
      <c r="E19" s="337">
        <f t="shared" si="1"/>
        <v>16.8741124383928</v>
      </c>
    </row>
    <row r="20" s="240" customFormat="1" ht="20.1" customHeight="1" spans="1:5">
      <c r="A20" s="334" t="s">
        <v>95</v>
      </c>
      <c r="B20" s="335"/>
      <c r="C20" s="336">
        <v>793</v>
      </c>
      <c r="D20" s="335">
        <f t="shared" si="0"/>
        <v>-793</v>
      </c>
      <c r="E20" s="337">
        <f t="shared" si="1"/>
        <v>0</v>
      </c>
    </row>
    <row r="21" s="240" customFormat="1" ht="20.1" customHeight="1" spans="1:5">
      <c r="A21" s="334" t="s">
        <v>96</v>
      </c>
      <c r="B21" s="335">
        <v>2763</v>
      </c>
      <c r="C21" s="336">
        <v>1611</v>
      </c>
      <c r="D21" s="335">
        <f t="shared" si="0"/>
        <v>1152</v>
      </c>
      <c r="E21" s="337">
        <f t="shared" si="1"/>
        <v>71.5083798882682</v>
      </c>
    </row>
    <row r="22" s="240" customFormat="1" ht="20.1" customHeight="1" spans="1:5">
      <c r="A22" s="334" t="s">
        <v>97</v>
      </c>
      <c r="B22" s="335">
        <v>50</v>
      </c>
      <c r="C22" s="336">
        <v>359</v>
      </c>
      <c r="D22" s="335">
        <f t="shared" si="0"/>
        <v>-309</v>
      </c>
      <c r="E22" s="337">
        <f t="shared" si="1"/>
        <v>-86.0724233983287</v>
      </c>
    </row>
    <row r="23" s="240" customFormat="1" ht="20.1" customHeight="1" spans="1:5">
      <c r="A23" s="333" t="s">
        <v>98</v>
      </c>
      <c r="B23" s="331">
        <f>B24+B37+B38+B39+B40+B41+B42+B43</f>
        <v>232513</v>
      </c>
      <c r="C23" s="331">
        <f>C24+C37+C38+C39+C40+C41+C42+C43</f>
        <v>241618</v>
      </c>
      <c r="D23" s="331">
        <f t="shared" si="0"/>
        <v>-9105</v>
      </c>
      <c r="E23" s="332">
        <f t="shared" si="1"/>
        <v>-3.76834507362862</v>
      </c>
    </row>
    <row r="24" s="240" customFormat="1" ht="20.1" customHeight="1" spans="1:5">
      <c r="A24" s="334" t="s">
        <v>99</v>
      </c>
      <c r="B24" s="335">
        <f>SUM(B25:B36)</f>
        <v>15384</v>
      </c>
      <c r="C24" s="335">
        <f>SUM(C25:C36)</f>
        <v>16487</v>
      </c>
      <c r="D24" s="335">
        <f t="shared" si="0"/>
        <v>-1103</v>
      </c>
      <c r="E24" s="337">
        <f t="shared" si="1"/>
        <v>-6.69011948808152</v>
      </c>
    </row>
    <row r="25" s="240" customFormat="1" ht="20.1" customHeight="1" spans="1:5">
      <c r="A25" s="334" t="s">
        <v>100</v>
      </c>
      <c r="B25" s="335">
        <v>7518</v>
      </c>
      <c r="C25" s="336">
        <v>6711</v>
      </c>
      <c r="D25" s="335">
        <f t="shared" si="0"/>
        <v>807</v>
      </c>
      <c r="E25" s="337">
        <f t="shared" si="1"/>
        <v>12.0250335270451</v>
      </c>
    </row>
    <row r="26" s="240" customFormat="1" ht="20.1" customHeight="1" spans="1:5">
      <c r="A26" s="334" t="s">
        <v>101</v>
      </c>
      <c r="B26" s="335"/>
      <c r="C26" s="336"/>
      <c r="D26" s="335"/>
      <c r="E26" s="337"/>
    </row>
    <row r="27" s="240" customFormat="1" ht="20.1" customHeight="1" spans="1:5">
      <c r="A27" s="334" t="s">
        <v>102</v>
      </c>
      <c r="B27" s="335"/>
      <c r="C27" s="336"/>
      <c r="D27" s="335"/>
      <c r="E27" s="337"/>
    </row>
    <row r="28" s="240" customFormat="1" ht="20.1" customHeight="1" spans="1:5">
      <c r="A28" s="339" t="s">
        <v>103</v>
      </c>
      <c r="B28" s="335">
        <v>3713</v>
      </c>
      <c r="C28" s="336">
        <v>4022</v>
      </c>
      <c r="D28" s="335">
        <f t="shared" si="0"/>
        <v>-309</v>
      </c>
      <c r="E28" s="337">
        <f t="shared" si="1"/>
        <v>-7.68274490303332</v>
      </c>
    </row>
    <row r="29" s="240" customFormat="1" ht="20.1" customHeight="1" spans="1:5">
      <c r="A29" s="339" t="s">
        <v>104</v>
      </c>
      <c r="B29" s="335">
        <v>1053</v>
      </c>
      <c r="C29" s="336">
        <v>38</v>
      </c>
      <c r="D29" s="335">
        <f t="shared" si="0"/>
        <v>1015</v>
      </c>
      <c r="E29" s="321">
        <f t="shared" si="1"/>
        <v>2671.05263157895</v>
      </c>
    </row>
    <row r="30" s="240" customFormat="1" ht="20.1" customHeight="1" spans="1:5">
      <c r="A30" s="339" t="s">
        <v>105</v>
      </c>
      <c r="B30" s="335">
        <v>3032</v>
      </c>
      <c r="C30" s="336">
        <v>5662</v>
      </c>
      <c r="D30" s="335">
        <f t="shared" si="0"/>
        <v>-2630</v>
      </c>
      <c r="E30" s="337">
        <f t="shared" si="1"/>
        <v>-46.4500176616037</v>
      </c>
    </row>
    <row r="31" s="240" customFormat="1" ht="20.1" customHeight="1" spans="1:5">
      <c r="A31" s="339" t="s">
        <v>106</v>
      </c>
      <c r="B31" s="335"/>
      <c r="C31" s="336"/>
      <c r="D31" s="335"/>
      <c r="E31" s="337"/>
    </row>
    <row r="32" s="240" customFormat="1" ht="20.1" customHeight="1" spans="1:5">
      <c r="A32" s="339" t="s">
        <v>107</v>
      </c>
      <c r="B32" s="335"/>
      <c r="C32" s="336"/>
      <c r="D32" s="335"/>
      <c r="E32" s="337"/>
    </row>
    <row r="33" s="240" customFormat="1" ht="20.1" customHeight="1" spans="1:5">
      <c r="A33" s="339" t="s">
        <v>108</v>
      </c>
      <c r="B33" s="335"/>
      <c r="C33" s="336"/>
      <c r="D33" s="335"/>
      <c r="E33" s="337"/>
    </row>
    <row r="34" s="240" customFormat="1" ht="20.1" customHeight="1" spans="1:5">
      <c r="A34" s="339" t="s">
        <v>109</v>
      </c>
      <c r="B34" s="335"/>
      <c r="C34" s="336"/>
      <c r="D34" s="335"/>
      <c r="E34" s="337"/>
    </row>
    <row r="35" s="240" customFormat="1" ht="20.1" customHeight="1" spans="1:5">
      <c r="A35" s="339" t="s">
        <v>110</v>
      </c>
      <c r="B35" s="335"/>
      <c r="C35" s="336"/>
      <c r="D35" s="335"/>
      <c r="E35" s="337"/>
    </row>
    <row r="36" s="240" customFormat="1" ht="20.1" customHeight="1" spans="1:5">
      <c r="A36" s="334" t="s">
        <v>111</v>
      </c>
      <c r="B36" s="335">
        <v>68</v>
      </c>
      <c r="C36" s="336">
        <v>54</v>
      </c>
      <c r="D36" s="335">
        <f t="shared" si="0"/>
        <v>14</v>
      </c>
      <c r="E36" s="337">
        <f t="shared" si="1"/>
        <v>25.9259259259259</v>
      </c>
    </row>
    <row r="37" s="240" customFormat="1" ht="20.1" customHeight="1" spans="1:5">
      <c r="A37" s="334" t="s">
        <v>112</v>
      </c>
      <c r="B37" s="335">
        <v>12358</v>
      </c>
      <c r="C37" s="336">
        <v>14986</v>
      </c>
      <c r="D37" s="335">
        <f t="shared" si="0"/>
        <v>-2628</v>
      </c>
      <c r="E37" s="337">
        <f t="shared" si="1"/>
        <v>-17.5363672761244</v>
      </c>
    </row>
    <row r="38" s="240" customFormat="1" ht="20.1" customHeight="1" spans="1:5">
      <c r="A38" s="334" t="s">
        <v>113</v>
      </c>
      <c r="B38" s="335">
        <v>74070</v>
      </c>
      <c r="C38" s="336">
        <v>38594</v>
      </c>
      <c r="D38" s="335">
        <f t="shared" si="0"/>
        <v>35476</v>
      </c>
      <c r="E38" s="337">
        <f t="shared" si="1"/>
        <v>91.9210239933668</v>
      </c>
    </row>
    <row r="39" s="240" customFormat="1" ht="20.1" customHeight="1" spans="1:5">
      <c r="A39" s="334" t="s">
        <v>114</v>
      </c>
      <c r="B39" s="335"/>
      <c r="C39" s="336"/>
      <c r="D39" s="335"/>
      <c r="E39" s="337"/>
    </row>
    <row r="40" s="240" customFormat="1" ht="20.1" customHeight="1" spans="1:5">
      <c r="A40" s="334" t="s">
        <v>115</v>
      </c>
      <c r="B40" s="335">
        <v>123889</v>
      </c>
      <c r="C40" s="336">
        <v>161594</v>
      </c>
      <c r="D40" s="335">
        <f t="shared" si="0"/>
        <v>-37705</v>
      </c>
      <c r="E40" s="337">
        <f t="shared" si="1"/>
        <v>-23.3331683107046</v>
      </c>
    </row>
    <row r="41" s="240" customFormat="1" ht="20.1" customHeight="1" spans="1:5">
      <c r="A41" s="334" t="s">
        <v>116</v>
      </c>
      <c r="B41" s="335">
        <v>1720</v>
      </c>
      <c r="C41" s="336">
        <v>2300</v>
      </c>
      <c r="D41" s="335">
        <f t="shared" si="0"/>
        <v>-580</v>
      </c>
      <c r="E41" s="337">
        <f t="shared" si="1"/>
        <v>-25.2173913043478</v>
      </c>
    </row>
    <row r="42" s="240" customFormat="1" ht="20.1" customHeight="1" spans="1:5">
      <c r="A42" s="334" t="s">
        <v>117</v>
      </c>
      <c r="B42" s="335">
        <v>5068</v>
      </c>
      <c r="C42" s="336">
        <v>7596</v>
      </c>
      <c r="D42" s="335">
        <f t="shared" si="0"/>
        <v>-2528</v>
      </c>
      <c r="E42" s="337">
        <f t="shared" si="1"/>
        <v>-33.2806740389679</v>
      </c>
    </row>
    <row r="43" s="240" customFormat="1" ht="20.1" customHeight="1" spans="1:5">
      <c r="A43" s="334" t="s">
        <v>118</v>
      </c>
      <c r="B43" s="335">
        <v>24</v>
      </c>
      <c r="C43" s="336">
        <v>61</v>
      </c>
      <c r="D43" s="335">
        <f t="shared" si="0"/>
        <v>-37</v>
      </c>
      <c r="E43" s="337">
        <f t="shared" si="1"/>
        <v>-60.655737704918</v>
      </c>
    </row>
  </sheetData>
  <mergeCells count="3">
    <mergeCell ref="A2:E2"/>
    <mergeCell ref="D4:E4"/>
    <mergeCell ref="A4:A5"/>
  </mergeCells>
  <printOptions horizontalCentered="1"/>
  <pageMargins left="0.984027777777778" right="0.700694444444445" top="0.751388888888889" bottom="0.751388888888889" header="0.297916666666667" footer="0.297916666666667"/>
  <pageSetup paperSize="9" scale="83" orientation="portrait"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1"/>
  <sheetViews>
    <sheetView showZeros="0" workbookViewId="0">
      <pane ySplit="5" topLeftCell="A6" activePane="bottomLeft" state="frozen"/>
      <selection/>
      <selection pane="bottomLeft" activeCell="A1" sqref="A1"/>
    </sheetView>
  </sheetViews>
  <sheetFormatPr defaultColWidth="9" defaultRowHeight="13.8" outlineLevelCol="4"/>
  <cols>
    <col min="1" max="1" width="27.5555555555556" customWidth="1"/>
    <col min="2" max="2" width="15.5555555555556" customWidth="1"/>
    <col min="3" max="4" width="15.1666666666667" customWidth="1"/>
    <col min="5" max="5" width="14.962962962963" customWidth="1"/>
  </cols>
  <sheetData>
    <row r="1" s="182" customFormat="1" ht="23.25" customHeight="1" spans="1:5">
      <c r="A1" s="182" t="s">
        <v>119</v>
      </c>
    </row>
    <row r="2" ht="24" spans="1:5">
      <c r="A2" s="340" t="s">
        <v>11</v>
      </c>
      <c r="B2" s="340"/>
      <c r="C2" s="340"/>
      <c r="D2" s="340"/>
      <c r="E2" s="340"/>
    </row>
    <row r="3" ht="15.6" spans="1:5">
      <c r="A3" s="341"/>
      <c r="B3" s="341"/>
      <c r="C3" s="341"/>
      <c r="D3" s="342" t="s">
        <v>73</v>
      </c>
      <c r="E3" s="342"/>
    </row>
    <row r="4" s="240" customFormat="1" ht="25.5" customHeight="1" spans="1:5">
      <c r="A4" s="343" t="s">
        <v>74</v>
      </c>
      <c r="B4" s="325" t="s">
        <v>120</v>
      </c>
      <c r="C4" s="325" t="s">
        <v>121</v>
      </c>
      <c r="D4" s="344" t="s">
        <v>122</v>
      </c>
      <c r="E4" s="344"/>
    </row>
    <row r="5" s="240" customFormat="1" ht="25.5" customHeight="1" spans="1:5">
      <c r="A5" s="343"/>
      <c r="B5" s="329"/>
      <c r="C5" s="329"/>
      <c r="D5" s="344" t="s">
        <v>79</v>
      </c>
      <c r="E5" s="344" t="s">
        <v>80</v>
      </c>
    </row>
    <row r="6" s="240" customFormat="1" ht="25.5" customHeight="1" spans="1:5">
      <c r="A6" s="343" t="s">
        <v>81</v>
      </c>
      <c r="B6" s="345">
        <f>SUM(B7:B30)</f>
        <v>1690496.39</v>
      </c>
      <c r="C6" s="345">
        <f>SUM(C7:C30)</f>
        <v>1553249</v>
      </c>
      <c r="D6" s="345">
        <f t="shared" ref="D6:D30" si="0">B6-C6</f>
        <v>137247.39</v>
      </c>
      <c r="E6" s="318">
        <f t="shared" ref="E6:E30" si="1">IF(B6=0,0,D6/C6*100)</f>
        <v>8.83614861493554</v>
      </c>
    </row>
    <row r="7" s="240" customFormat="1" ht="27" customHeight="1" spans="1:5">
      <c r="A7" s="346" t="s">
        <v>123</v>
      </c>
      <c r="B7" s="347">
        <v>179881.34</v>
      </c>
      <c r="C7" s="347">
        <v>156968</v>
      </c>
      <c r="D7" s="347">
        <f t="shared" si="0"/>
        <v>22913.34</v>
      </c>
      <c r="E7" s="348">
        <f t="shared" si="1"/>
        <v>14.5974593547729</v>
      </c>
    </row>
    <row r="8" s="240" customFormat="1" ht="27" customHeight="1" spans="1:5">
      <c r="A8" s="346" t="s">
        <v>124</v>
      </c>
      <c r="B8" s="347">
        <v>0</v>
      </c>
      <c r="C8" s="347">
        <v>0</v>
      </c>
      <c r="D8" s="347">
        <f t="shared" si="0"/>
        <v>0</v>
      </c>
      <c r="E8" s="348">
        <f t="shared" si="1"/>
        <v>0</v>
      </c>
    </row>
    <row r="9" s="240" customFormat="1" ht="27" customHeight="1" spans="1:5">
      <c r="A9" s="346" t="s">
        <v>125</v>
      </c>
      <c r="B9" s="347">
        <v>1532.1</v>
      </c>
      <c r="C9" s="347">
        <v>1589</v>
      </c>
      <c r="D9" s="347">
        <f t="shared" si="0"/>
        <v>-56.9000000000001</v>
      </c>
      <c r="E9" s="348">
        <f t="shared" si="1"/>
        <v>-3.58086847073632</v>
      </c>
    </row>
    <row r="10" s="240" customFormat="1" ht="27" customHeight="1" spans="1:5">
      <c r="A10" s="346" t="s">
        <v>126</v>
      </c>
      <c r="B10" s="347">
        <v>87791.41</v>
      </c>
      <c r="C10" s="347">
        <v>86568</v>
      </c>
      <c r="D10" s="347">
        <f t="shared" si="0"/>
        <v>1223.41</v>
      </c>
      <c r="E10" s="348">
        <f t="shared" si="1"/>
        <v>1.41323583772295</v>
      </c>
    </row>
    <row r="11" s="240" customFormat="1" ht="27" customHeight="1" spans="1:5">
      <c r="A11" s="346" t="s">
        <v>127</v>
      </c>
      <c r="B11" s="347">
        <v>221547</v>
      </c>
      <c r="C11" s="347">
        <v>185309</v>
      </c>
      <c r="D11" s="347">
        <f t="shared" si="0"/>
        <v>36238</v>
      </c>
      <c r="E11" s="348">
        <f t="shared" si="1"/>
        <v>19.5554452293197</v>
      </c>
    </row>
    <row r="12" s="240" customFormat="1" ht="27" customHeight="1" spans="1:5">
      <c r="A12" s="346" t="s">
        <v>128</v>
      </c>
      <c r="B12" s="347">
        <v>3418</v>
      </c>
      <c r="C12" s="347">
        <v>1316</v>
      </c>
      <c r="D12" s="347">
        <f t="shared" si="0"/>
        <v>2102</v>
      </c>
      <c r="E12" s="348">
        <f t="shared" si="1"/>
        <v>159.726443768997</v>
      </c>
    </row>
    <row r="13" s="240" customFormat="1" ht="27" customHeight="1" spans="1:5">
      <c r="A13" s="346" t="s">
        <v>129</v>
      </c>
      <c r="B13" s="347">
        <v>13589.4</v>
      </c>
      <c r="C13" s="347">
        <v>13083</v>
      </c>
      <c r="D13" s="347">
        <f t="shared" si="0"/>
        <v>506.4</v>
      </c>
      <c r="E13" s="348">
        <f t="shared" si="1"/>
        <v>3.87067186425132</v>
      </c>
    </row>
    <row r="14" s="240" customFormat="1" ht="27" customHeight="1" spans="1:5">
      <c r="A14" s="346" t="s">
        <v>130</v>
      </c>
      <c r="B14" s="347">
        <v>451859.23</v>
      </c>
      <c r="C14" s="347">
        <v>422835</v>
      </c>
      <c r="D14" s="347">
        <f t="shared" si="0"/>
        <v>29024.23</v>
      </c>
      <c r="E14" s="348">
        <f t="shared" si="1"/>
        <v>6.86419761845637</v>
      </c>
    </row>
    <row r="15" s="240" customFormat="1" ht="27" customHeight="1" spans="1:5">
      <c r="A15" s="346" t="s">
        <v>131</v>
      </c>
      <c r="B15" s="347">
        <v>152073</v>
      </c>
      <c r="C15" s="347">
        <v>147442</v>
      </c>
      <c r="D15" s="347">
        <f t="shared" si="0"/>
        <v>4631</v>
      </c>
      <c r="E15" s="348">
        <f t="shared" si="1"/>
        <v>3.1408960811709</v>
      </c>
    </row>
    <row r="16" s="240" customFormat="1" ht="27" customHeight="1" spans="1:5">
      <c r="A16" s="346" t="s">
        <v>132</v>
      </c>
      <c r="B16" s="347">
        <v>14896.1</v>
      </c>
      <c r="C16" s="347">
        <v>31388</v>
      </c>
      <c r="D16" s="347">
        <f t="shared" si="0"/>
        <v>-16491.9</v>
      </c>
      <c r="E16" s="348">
        <f t="shared" si="1"/>
        <v>-52.542054288263</v>
      </c>
    </row>
    <row r="17" s="240" customFormat="1" ht="27" customHeight="1" spans="1:5">
      <c r="A17" s="346" t="s">
        <v>133</v>
      </c>
      <c r="B17" s="347">
        <v>39623</v>
      </c>
      <c r="C17" s="347">
        <v>39401</v>
      </c>
      <c r="D17" s="347">
        <f t="shared" si="0"/>
        <v>222</v>
      </c>
      <c r="E17" s="348">
        <f t="shared" si="1"/>
        <v>0.563437476206188</v>
      </c>
    </row>
    <row r="18" s="240" customFormat="1" ht="27" customHeight="1" spans="1:5">
      <c r="A18" s="346" t="s">
        <v>134</v>
      </c>
      <c r="B18" s="347">
        <v>193055.97</v>
      </c>
      <c r="C18" s="347">
        <v>189605</v>
      </c>
      <c r="D18" s="347">
        <f t="shared" si="0"/>
        <v>3450.97</v>
      </c>
      <c r="E18" s="348">
        <f t="shared" si="1"/>
        <v>1.82008385854803</v>
      </c>
    </row>
    <row r="19" s="240" customFormat="1" ht="27" customHeight="1" spans="1:5">
      <c r="A19" s="346" t="s">
        <v>135</v>
      </c>
      <c r="B19" s="347">
        <v>21461.62</v>
      </c>
      <c r="C19" s="347">
        <v>31527</v>
      </c>
      <c r="D19" s="347">
        <f t="shared" si="0"/>
        <v>-10065.38</v>
      </c>
      <c r="E19" s="348">
        <f t="shared" si="1"/>
        <v>-31.9262219684715</v>
      </c>
    </row>
    <row r="20" s="240" customFormat="1" ht="27" customHeight="1" spans="1:5">
      <c r="A20" s="346" t="s">
        <v>136</v>
      </c>
      <c r="B20" s="347">
        <v>23121</v>
      </c>
      <c r="C20" s="347">
        <v>6189</v>
      </c>
      <c r="D20" s="347">
        <f t="shared" si="0"/>
        <v>16932</v>
      </c>
      <c r="E20" s="348">
        <f t="shared" si="1"/>
        <v>273.582161900145</v>
      </c>
    </row>
    <row r="21" s="240" customFormat="1" ht="27" customHeight="1" spans="1:5">
      <c r="A21" s="346" t="s">
        <v>137</v>
      </c>
      <c r="B21" s="347">
        <v>1432</v>
      </c>
      <c r="C21" s="347">
        <v>2021</v>
      </c>
      <c r="D21" s="347">
        <f t="shared" si="0"/>
        <v>-589</v>
      </c>
      <c r="E21" s="348">
        <f t="shared" si="1"/>
        <v>-29.1439881246907</v>
      </c>
    </row>
    <row r="22" s="240" customFormat="1" ht="27" customHeight="1" spans="1:5">
      <c r="A22" s="346" t="s">
        <v>138</v>
      </c>
      <c r="B22" s="347">
        <v>0</v>
      </c>
      <c r="C22" s="347">
        <v>0</v>
      </c>
      <c r="D22" s="347">
        <f t="shared" si="0"/>
        <v>0</v>
      </c>
      <c r="E22" s="348">
        <f t="shared" si="1"/>
        <v>0</v>
      </c>
    </row>
    <row r="23" s="240" customFormat="1" ht="27" customHeight="1" spans="1:5">
      <c r="A23" s="346" t="s">
        <v>139</v>
      </c>
      <c r="B23" s="347">
        <v>0</v>
      </c>
      <c r="C23" s="347">
        <v>0</v>
      </c>
      <c r="D23" s="347">
        <f t="shared" si="0"/>
        <v>0</v>
      </c>
      <c r="E23" s="348">
        <f t="shared" si="1"/>
        <v>0</v>
      </c>
    </row>
    <row r="24" s="240" customFormat="1" ht="27" customHeight="1" spans="1:5">
      <c r="A24" s="346" t="s">
        <v>140</v>
      </c>
      <c r="B24" s="347">
        <v>5296</v>
      </c>
      <c r="C24" s="347">
        <v>6091</v>
      </c>
      <c r="D24" s="347">
        <f t="shared" si="0"/>
        <v>-795</v>
      </c>
      <c r="E24" s="348">
        <f t="shared" si="1"/>
        <v>-13.0520439993433</v>
      </c>
    </row>
    <row r="25" s="240" customFormat="1" ht="27" customHeight="1" spans="1:5">
      <c r="A25" s="346" t="s">
        <v>141</v>
      </c>
      <c r="B25" s="347">
        <v>51031.52</v>
      </c>
      <c r="C25" s="347">
        <v>57078</v>
      </c>
      <c r="D25" s="347">
        <f t="shared" si="0"/>
        <v>-6046.48</v>
      </c>
      <c r="E25" s="348">
        <f t="shared" si="1"/>
        <v>-10.5933634675357</v>
      </c>
    </row>
    <row r="26" s="240" customFormat="1" ht="27" customHeight="1" spans="1:5">
      <c r="A26" s="346" t="s">
        <v>142</v>
      </c>
      <c r="B26" s="347">
        <v>82</v>
      </c>
      <c r="C26" s="347">
        <v>88</v>
      </c>
      <c r="D26" s="347">
        <f t="shared" si="0"/>
        <v>-6</v>
      </c>
      <c r="E26" s="348">
        <f t="shared" si="1"/>
        <v>-6.81818181818182</v>
      </c>
    </row>
    <row r="27" s="240" customFormat="1" ht="27" customHeight="1" spans="1:5">
      <c r="A27" s="346" t="s">
        <v>143</v>
      </c>
      <c r="B27" s="347">
        <v>8766</v>
      </c>
      <c r="C27" s="347">
        <v>6539</v>
      </c>
      <c r="D27" s="347">
        <f t="shared" si="0"/>
        <v>2227</v>
      </c>
      <c r="E27" s="348">
        <f t="shared" si="1"/>
        <v>34.0571952897997</v>
      </c>
    </row>
    <row r="28" s="240" customFormat="1" ht="27" customHeight="1" spans="1:5">
      <c r="A28" s="346" t="s">
        <v>144</v>
      </c>
      <c r="B28" s="347">
        <v>18594</v>
      </c>
      <c r="C28" s="347">
        <v>13222</v>
      </c>
      <c r="D28" s="347">
        <f t="shared" si="0"/>
        <v>5372</v>
      </c>
      <c r="E28" s="348">
        <f t="shared" si="1"/>
        <v>40.6292542731811</v>
      </c>
    </row>
    <row r="29" s="240" customFormat="1" ht="27" customHeight="1" spans="1:5">
      <c r="A29" s="346" t="s">
        <v>145</v>
      </c>
      <c r="B29" s="347">
        <v>147965.7</v>
      </c>
      <c r="C29" s="347">
        <v>91691</v>
      </c>
      <c r="D29" s="347">
        <f t="shared" si="0"/>
        <v>56274.7</v>
      </c>
      <c r="E29" s="348">
        <f t="shared" si="1"/>
        <v>61.3742897339979</v>
      </c>
    </row>
    <row r="30" s="240" customFormat="1" ht="27" customHeight="1" spans="1:5">
      <c r="A30" s="346" t="s">
        <v>146</v>
      </c>
      <c r="B30" s="347">
        <v>53480</v>
      </c>
      <c r="C30" s="347">
        <v>63299</v>
      </c>
      <c r="D30" s="347">
        <f t="shared" si="0"/>
        <v>-9819</v>
      </c>
      <c r="E30" s="348">
        <f t="shared" si="1"/>
        <v>-15.512093398</v>
      </c>
    </row>
    <row r="31" s="240" customFormat="1" ht="13.2" spans="1:5">
      <c r="A31" s="349"/>
      <c r="B31" s="349"/>
      <c r="C31" s="349"/>
      <c r="D31" s="349"/>
      <c r="E31" s="349"/>
    </row>
  </sheetData>
  <mergeCells count="6">
    <mergeCell ref="A2:E2"/>
    <mergeCell ref="D3:E3"/>
    <mergeCell ref="D4:E4"/>
    <mergeCell ref="A4:A5"/>
    <mergeCell ref="B4:B5"/>
    <mergeCell ref="C4:C5"/>
  </mergeCells>
  <printOptions horizontalCentered="1"/>
  <pageMargins left="0.984027777777778" right="0.700694444444445" top="0.751388888888889" bottom="0.751388888888889" header="0.297916666666667" footer="0.297916666666667"/>
  <pageSetup paperSize="9" scale="83" orientation="portrait"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43"/>
  <sheetViews>
    <sheetView workbookViewId="0">
      <pane ySplit="5" topLeftCell="A6" activePane="bottomLeft" state="frozen"/>
      <selection/>
      <selection pane="bottomLeft" activeCell="A1" sqref="A1"/>
    </sheetView>
  </sheetViews>
  <sheetFormatPr defaultColWidth="9" defaultRowHeight="13.8" outlineLevelCol="4"/>
  <cols>
    <col min="1" max="1" width="28.25" customWidth="1"/>
    <col min="2" max="3" width="13.75" customWidth="1"/>
    <col min="4" max="5" width="16.75" customWidth="1"/>
  </cols>
  <sheetData>
    <row r="1" s="182" customFormat="1" ht="23.25" customHeight="1" spans="1:5">
      <c r="A1" s="182" t="s">
        <v>147</v>
      </c>
    </row>
    <row r="2" ht="41.25" customHeight="1" spans="1:5">
      <c r="A2" s="322" t="s">
        <v>12</v>
      </c>
      <c r="B2" s="222"/>
      <c r="C2" s="222"/>
      <c r="D2" s="222"/>
      <c r="E2" s="222"/>
    </row>
    <row r="3" ht="22.2" spans="1:5">
      <c r="A3" s="323"/>
      <c r="B3" s="323"/>
      <c r="C3" s="323"/>
      <c r="D3" s="323"/>
      <c r="E3" s="245" t="s">
        <v>73</v>
      </c>
    </row>
    <row r="4" ht="18" customHeight="1" spans="1:5">
      <c r="A4" s="324" t="s">
        <v>74</v>
      </c>
      <c r="B4" s="325" t="s">
        <v>120</v>
      </c>
      <c r="C4" s="325" t="s">
        <v>148</v>
      </c>
      <c r="D4" s="326" t="s">
        <v>76</v>
      </c>
      <c r="E4" s="327"/>
    </row>
    <row r="5" ht="18" customHeight="1" spans="1:5">
      <c r="A5" s="328"/>
      <c r="B5" s="329"/>
      <c r="C5" s="329"/>
      <c r="D5" s="330" t="s">
        <v>79</v>
      </c>
      <c r="E5" s="330" t="s">
        <v>80</v>
      </c>
    </row>
    <row r="6" ht="18" customHeight="1" spans="1:5">
      <c r="A6" s="330" t="s">
        <v>81</v>
      </c>
      <c r="B6" s="331">
        <f>B7+B23</f>
        <v>192180</v>
      </c>
      <c r="C6" s="331">
        <f>C7+C23</f>
        <v>109295</v>
      </c>
      <c r="D6" s="331">
        <f t="shared" ref="D6:D43" si="0">B6-C6</f>
        <v>82885</v>
      </c>
      <c r="E6" s="332">
        <f t="shared" ref="E6:E43" si="1">IF(B6=0,0,D6/C6*100)</f>
        <v>75.8360400750263</v>
      </c>
    </row>
    <row r="7" ht="18" customHeight="1" spans="1:5">
      <c r="A7" s="333" t="s">
        <v>82</v>
      </c>
      <c r="B7" s="331">
        <f>SUM(B8:B22)</f>
        <v>41102</v>
      </c>
      <c r="C7" s="331">
        <f>SUM(C8:C22)</f>
        <v>36098</v>
      </c>
      <c r="D7" s="331">
        <f t="shared" si="0"/>
        <v>5004</v>
      </c>
      <c r="E7" s="332">
        <f t="shared" si="1"/>
        <v>13.8622638373317</v>
      </c>
    </row>
    <row r="8" ht="18" customHeight="1" spans="1:5">
      <c r="A8" s="334" t="s">
        <v>83</v>
      </c>
      <c r="B8" s="335">
        <v>19922</v>
      </c>
      <c r="C8" s="336">
        <v>15370</v>
      </c>
      <c r="D8" s="335">
        <f t="shared" si="0"/>
        <v>4552</v>
      </c>
      <c r="E8" s="337">
        <f t="shared" si="1"/>
        <v>29.6161353285621</v>
      </c>
    </row>
    <row r="9" ht="18" customHeight="1" spans="1:5">
      <c r="A9" s="338" t="s">
        <v>84</v>
      </c>
      <c r="B9" s="335">
        <v>6025</v>
      </c>
      <c r="C9" s="336">
        <v>3891</v>
      </c>
      <c r="D9" s="335">
        <f t="shared" si="0"/>
        <v>2134</v>
      </c>
      <c r="E9" s="337">
        <f t="shared" si="1"/>
        <v>54.8445129786687</v>
      </c>
    </row>
    <row r="10" ht="18" customHeight="1" spans="1:5">
      <c r="A10" s="334" t="s">
        <v>85</v>
      </c>
      <c r="B10" s="335">
        <v>1500</v>
      </c>
      <c r="C10" s="336">
        <v>1369</v>
      </c>
      <c r="D10" s="335">
        <f t="shared" si="0"/>
        <v>131</v>
      </c>
      <c r="E10" s="337">
        <f t="shared" si="1"/>
        <v>9.56902848794741</v>
      </c>
    </row>
    <row r="11" ht="18" customHeight="1" spans="1:5">
      <c r="A11" s="338" t="s">
        <v>86</v>
      </c>
      <c r="B11" s="335"/>
      <c r="C11" s="336">
        <v>9</v>
      </c>
      <c r="D11" s="335">
        <f t="shared" si="0"/>
        <v>-9</v>
      </c>
      <c r="E11" s="337">
        <f t="shared" si="1"/>
        <v>0</v>
      </c>
    </row>
    <row r="12" ht="18" customHeight="1" spans="1:5">
      <c r="A12" s="334" t="s">
        <v>87</v>
      </c>
      <c r="B12" s="335">
        <v>2000</v>
      </c>
      <c r="C12" s="336">
        <v>1849</v>
      </c>
      <c r="D12" s="335">
        <f t="shared" si="0"/>
        <v>151</v>
      </c>
      <c r="E12" s="337">
        <f t="shared" si="1"/>
        <v>8.16657652785289</v>
      </c>
    </row>
    <row r="13" ht="18" customHeight="1" spans="1:5">
      <c r="A13" s="334" t="s">
        <v>88</v>
      </c>
      <c r="B13" s="335">
        <v>2900</v>
      </c>
      <c r="C13" s="336">
        <v>2879</v>
      </c>
      <c r="D13" s="335">
        <f t="shared" si="0"/>
        <v>21</v>
      </c>
      <c r="E13" s="337">
        <f t="shared" si="1"/>
        <v>0.729419937478291</v>
      </c>
    </row>
    <row r="14" ht="18" customHeight="1" spans="1:5">
      <c r="A14" s="334" t="s">
        <v>89</v>
      </c>
      <c r="B14" s="335">
        <v>600</v>
      </c>
      <c r="C14" s="336">
        <v>669</v>
      </c>
      <c r="D14" s="335">
        <f t="shared" si="0"/>
        <v>-69</v>
      </c>
      <c r="E14" s="337">
        <f t="shared" si="1"/>
        <v>-10.3139013452915</v>
      </c>
    </row>
    <row r="15" ht="18" customHeight="1" spans="1:5">
      <c r="A15" s="334" t="s">
        <v>90</v>
      </c>
      <c r="B15" s="335">
        <v>4000</v>
      </c>
      <c r="C15" s="336">
        <v>4406</v>
      </c>
      <c r="D15" s="335">
        <f t="shared" si="0"/>
        <v>-406</v>
      </c>
      <c r="E15" s="337">
        <f t="shared" si="1"/>
        <v>-9.21470721743078</v>
      </c>
    </row>
    <row r="16" ht="18" customHeight="1" spans="1:5">
      <c r="A16" s="334" t="s">
        <v>91</v>
      </c>
      <c r="B16" s="335">
        <v>105</v>
      </c>
      <c r="C16" s="336">
        <v>55</v>
      </c>
      <c r="D16" s="335">
        <f t="shared" si="0"/>
        <v>50</v>
      </c>
      <c r="E16" s="337">
        <f t="shared" si="1"/>
        <v>90.9090909090909</v>
      </c>
    </row>
    <row r="17" ht="18" customHeight="1" spans="1:5">
      <c r="A17" s="334" t="s">
        <v>92</v>
      </c>
      <c r="B17" s="335">
        <v>2500</v>
      </c>
      <c r="C17" s="336">
        <v>2415</v>
      </c>
      <c r="D17" s="335">
        <f t="shared" si="0"/>
        <v>85</v>
      </c>
      <c r="E17" s="337">
        <f t="shared" si="1"/>
        <v>3.51966873706004</v>
      </c>
    </row>
    <row r="18" ht="18" customHeight="1" spans="1:5">
      <c r="A18" s="334" t="s">
        <v>93</v>
      </c>
      <c r="B18" s="335"/>
      <c r="C18" s="336">
        <v>1491</v>
      </c>
      <c r="D18" s="335">
        <f t="shared" si="0"/>
        <v>-1491</v>
      </c>
      <c r="E18" s="337">
        <f t="shared" si="1"/>
        <v>0</v>
      </c>
    </row>
    <row r="19" ht="18" customHeight="1" spans="1:5">
      <c r="A19" s="334" t="s">
        <v>94</v>
      </c>
      <c r="B19" s="335">
        <v>1500</v>
      </c>
      <c r="C19" s="336">
        <v>1575</v>
      </c>
      <c r="D19" s="335">
        <f t="shared" si="0"/>
        <v>-75</v>
      </c>
      <c r="E19" s="337">
        <f t="shared" si="1"/>
        <v>-4.76190476190476</v>
      </c>
    </row>
    <row r="20" ht="18" customHeight="1" spans="1:5">
      <c r="A20" s="334" t="s">
        <v>95</v>
      </c>
      <c r="B20" s="335"/>
      <c r="C20" s="336"/>
      <c r="D20" s="335"/>
      <c r="E20" s="337"/>
    </row>
    <row r="21" ht="18" customHeight="1" spans="1:5">
      <c r="A21" s="334" t="s">
        <v>96</v>
      </c>
      <c r="B21" s="335">
        <v>50</v>
      </c>
      <c r="C21" s="336">
        <v>66</v>
      </c>
      <c r="D21" s="335">
        <f t="shared" si="0"/>
        <v>-16</v>
      </c>
      <c r="E21" s="337">
        <f t="shared" si="1"/>
        <v>-24.2424242424242</v>
      </c>
    </row>
    <row r="22" ht="18" customHeight="1" spans="1:5">
      <c r="A22" s="334" t="s">
        <v>97</v>
      </c>
      <c r="B22" s="335">
        <v>0</v>
      </c>
      <c r="C22" s="336">
        <v>54</v>
      </c>
      <c r="D22" s="335">
        <f t="shared" si="0"/>
        <v>-54</v>
      </c>
      <c r="E22" s="337">
        <f t="shared" si="1"/>
        <v>0</v>
      </c>
    </row>
    <row r="23" ht="18" customHeight="1" spans="1:5">
      <c r="A23" s="333" t="s">
        <v>98</v>
      </c>
      <c r="B23" s="331">
        <f>B24+B37+B38+B39+B40+B41+B42+B43</f>
        <v>151078</v>
      </c>
      <c r="C23" s="331">
        <f>C24+C37+C38+C39+C40+C41+C42+C43</f>
        <v>73197</v>
      </c>
      <c r="D23" s="331">
        <f t="shared" si="0"/>
        <v>77881</v>
      </c>
      <c r="E23" s="332">
        <f t="shared" si="1"/>
        <v>106.399169364865</v>
      </c>
    </row>
    <row r="24" ht="18" customHeight="1" spans="1:5">
      <c r="A24" s="334" t="s">
        <v>99</v>
      </c>
      <c r="B24" s="335">
        <f>SUM(B25:B36)</f>
        <v>2777</v>
      </c>
      <c r="C24" s="335">
        <f>SUM(C25:C36)</f>
        <v>2985</v>
      </c>
      <c r="D24" s="335">
        <f t="shared" si="0"/>
        <v>-208</v>
      </c>
      <c r="E24" s="337">
        <f t="shared" si="1"/>
        <v>-6.96817420435511</v>
      </c>
    </row>
    <row r="25" ht="18" customHeight="1" spans="1:5">
      <c r="A25" s="334" t="s">
        <v>100</v>
      </c>
      <c r="B25" s="335">
        <v>950</v>
      </c>
      <c r="C25" s="336">
        <v>787</v>
      </c>
      <c r="D25" s="335">
        <f t="shared" si="0"/>
        <v>163</v>
      </c>
      <c r="E25" s="337">
        <f t="shared" si="1"/>
        <v>20.7115628970775</v>
      </c>
    </row>
    <row r="26" ht="18" customHeight="1" spans="1:5">
      <c r="A26" s="334" t="s">
        <v>101</v>
      </c>
      <c r="B26" s="335"/>
      <c r="C26" s="336"/>
      <c r="D26" s="335"/>
      <c r="E26" s="337"/>
    </row>
    <row r="27" ht="18" customHeight="1" spans="1:5">
      <c r="A27" s="334" t="s">
        <v>102</v>
      </c>
      <c r="B27" s="335"/>
      <c r="C27" s="336"/>
      <c r="D27" s="335"/>
      <c r="E27" s="337"/>
    </row>
    <row r="28" ht="18" customHeight="1" spans="1:5">
      <c r="A28" s="339" t="s">
        <v>103</v>
      </c>
      <c r="B28" s="335">
        <v>650</v>
      </c>
      <c r="C28" s="336">
        <v>470</v>
      </c>
      <c r="D28" s="335">
        <f t="shared" si="0"/>
        <v>180</v>
      </c>
      <c r="E28" s="337">
        <f t="shared" si="1"/>
        <v>38.2978723404255</v>
      </c>
    </row>
    <row r="29" ht="18" customHeight="1" spans="1:5">
      <c r="A29" s="339" t="s">
        <v>104</v>
      </c>
      <c r="B29" s="335">
        <v>9</v>
      </c>
      <c r="C29" s="336">
        <v>10</v>
      </c>
      <c r="D29" s="335">
        <f t="shared" si="0"/>
        <v>-1</v>
      </c>
      <c r="E29" s="337">
        <f t="shared" si="1"/>
        <v>-10</v>
      </c>
    </row>
    <row r="30" ht="18" customHeight="1" spans="1:5">
      <c r="A30" s="339" t="s">
        <v>105</v>
      </c>
      <c r="B30" s="335">
        <v>1100</v>
      </c>
      <c r="C30" s="336">
        <v>1664</v>
      </c>
      <c r="D30" s="335">
        <f t="shared" si="0"/>
        <v>-564</v>
      </c>
      <c r="E30" s="337">
        <f t="shared" si="1"/>
        <v>-33.8942307692308</v>
      </c>
    </row>
    <row r="31" ht="18" customHeight="1" spans="1:5">
      <c r="A31" s="339" t="s">
        <v>106</v>
      </c>
      <c r="B31" s="335"/>
      <c r="C31" s="336"/>
      <c r="D31" s="335"/>
      <c r="E31" s="337"/>
    </row>
    <row r="32" ht="18" customHeight="1" spans="1:5">
      <c r="A32" s="339" t="s">
        <v>107</v>
      </c>
      <c r="B32" s="335"/>
      <c r="C32" s="336"/>
      <c r="D32" s="335"/>
      <c r="E32" s="337"/>
    </row>
    <row r="33" ht="18" customHeight="1" spans="1:5">
      <c r="A33" s="339" t="s">
        <v>108</v>
      </c>
      <c r="B33" s="335"/>
      <c r="C33" s="336"/>
      <c r="D33" s="335"/>
      <c r="E33" s="337"/>
    </row>
    <row r="34" ht="18" customHeight="1" spans="1:5">
      <c r="A34" s="339" t="s">
        <v>109</v>
      </c>
      <c r="B34" s="335"/>
      <c r="C34" s="336"/>
      <c r="D34" s="335"/>
      <c r="E34" s="337"/>
    </row>
    <row r="35" ht="18" customHeight="1" spans="1:5">
      <c r="A35" s="339" t="s">
        <v>110</v>
      </c>
      <c r="B35" s="335"/>
      <c r="C35" s="336"/>
      <c r="D35" s="335"/>
      <c r="E35" s="337"/>
    </row>
    <row r="36" ht="18" customHeight="1" spans="1:5">
      <c r="A36" s="334" t="s">
        <v>111</v>
      </c>
      <c r="B36" s="335">
        <v>68</v>
      </c>
      <c r="C36" s="336">
        <v>54</v>
      </c>
      <c r="D36" s="335">
        <f t="shared" si="0"/>
        <v>14</v>
      </c>
      <c r="E36" s="337">
        <f t="shared" si="1"/>
        <v>25.9259259259259</v>
      </c>
    </row>
    <row r="37" ht="18" customHeight="1" spans="1:5">
      <c r="A37" s="334" t="s">
        <v>112</v>
      </c>
      <c r="B37" s="335">
        <v>6234</v>
      </c>
      <c r="C37" s="336">
        <v>6039</v>
      </c>
      <c r="D37" s="335">
        <f t="shared" si="0"/>
        <v>195</v>
      </c>
      <c r="E37" s="337">
        <f t="shared" si="1"/>
        <v>3.22901142573274</v>
      </c>
    </row>
    <row r="38" ht="18" customHeight="1" spans="1:5">
      <c r="A38" s="334" t="s">
        <v>113</v>
      </c>
      <c r="B38" s="335">
        <v>61080</v>
      </c>
      <c r="C38" s="336">
        <v>18832</v>
      </c>
      <c r="D38" s="335">
        <f t="shared" si="0"/>
        <v>42248</v>
      </c>
      <c r="E38" s="337">
        <f t="shared" si="1"/>
        <v>224.341546304163</v>
      </c>
    </row>
    <row r="39" ht="18" customHeight="1" spans="1:5">
      <c r="A39" s="334" t="s">
        <v>114</v>
      </c>
      <c r="B39" s="335"/>
      <c r="C39" s="336"/>
      <c r="D39" s="335"/>
      <c r="E39" s="337"/>
    </row>
    <row r="40" ht="18" customHeight="1" spans="1:5">
      <c r="A40" s="334" t="s">
        <v>115</v>
      </c>
      <c r="B40" s="335">
        <v>74554</v>
      </c>
      <c r="C40" s="336">
        <v>35751</v>
      </c>
      <c r="D40" s="335">
        <f t="shared" si="0"/>
        <v>38803</v>
      </c>
      <c r="E40" s="337">
        <f t="shared" si="1"/>
        <v>108.536824144779</v>
      </c>
    </row>
    <row r="41" ht="18" customHeight="1" spans="1:5">
      <c r="A41" s="334" t="s">
        <v>116</v>
      </c>
      <c r="B41" s="335">
        <v>1500</v>
      </c>
      <c r="C41" s="336">
        <v>2154</v>
      </c>
      <c r="D41" s="335">
        <f t="shared" si="0"/>
        <v>-654</v>
      </c>
      <c r="E41" s="337">
        <f t="shared" si="1"/>
        <v>-30.3621169916435</v>
      </c>
    </row>
    <row r="42" ht="18" customHeight="1" spans="1:5">
      <c r="A42" s="334" t="s">
        <v>117</v>
      </c>
      <c r="B42" s="335">
        <v>4926</v>
      </c>
      <c r="C42" s="336">
        <v>7431</v>
      </c>
      <c r="D42" s="335">
        <f t="shared" si="0"/>
        <v>-2505</v>
      </c>
      <c r="E42" s="337">
        <f t="shared" si="1"/>
        <v>-33.7101332256762</v>
      </c>
    </row>
    <row r="43" ht="18" customHeight="1" spans="1:5">
      <c r="A43" s="334" t="s">
        <v>118</v>
      </c>
      <c r="B43" s="335">
        <v>7</v>
      </c>
      <c r="C43" s="336">
        <v>5</v>
      </c>
      <c r="D43" s="335">
        <f t="shared" si="0"/>
        <v>2</v>
      </c>
      <c r="E43" s="337">
        <f t="shared" si="1"/>
        <v>40</v>
      </c>
    </row>
  </sheetData>
  <mergeCells count="5">
    <mergeCell ref="A2:E2"/>
    <mergeCell ref="D4:E4"/>
    <mergeCell ref="A4:A5"/>
    <mergeCell ref="B4:B5"/>
    <mergeCell ref="C4:C5"/>
  </mergeCells>
  <printOptions horizontalCentered="1"/>
  <pageMargins left="0.984027777777778" right="0.700694444444445" top="0.751388888888889" bottom="0.751388888888889" header="0.297916666666667" footer="0.297916666666667"/>
  <pageSetup paperSize="9" scale="83" orientation="portrait"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1"/>
  <sheetViews>
    <sheetView workbookViewId="0">
      <pane ySplit="6" topLeftCell="A7" activePane="bottomLeft" state="frozen"/>
      <selection/>
      <selection pane="bottomLeft" activeCell="A1" sqref="A1"/>
    </sheetView>
  </sheetViews>
  <sheetFormatPr defaultColWidth="9" defaultRowHeight="13.8" outlineLevelCol="4"/>
  <cols>
    <col min="1" max="1" width="28" customWidth="1"/>
    <col min="2" max="3" width="16.25" customWidth="1"/>
    <col min="4" max="5" width="16.6296296296296" customWidth="1"/>
  </cols>
  <sheetData>
    <row r="1" s="182" customFormat="1" ht="23.25" customHeight="1" spans="1:5">
      <c r="A1" s="182" t="s">
        <v>149</v>
      </c>
    </row>
    <row r="3" ht="25.5" customHeight="1" spans="1:5">
      <c r="A3" s="214" t="s">
        <v>13</v>
      </c>
      <c r="B3" s="214"/>
      <c r="C3" s="214"/>
      <c r="D3" s="214"/>
      <c r="E3" s="214"/>
    </row>
    <row r="4" ht="23.25" customHeight="1" spans="1:5">
      <c r="A4" s="307"/>
      <c r="B4" s="307"/>
      <c r="C4" s="307"/>
      <c r="D4" s="308" t="s">
        <v>73</v>
      </c>
      <c r="E4" s="308"/>
    </row>
    <row r="5" ht="27" customHeight="1" spans="1:5">
      <c r="A5" s="309" t="s">
        <v>74</v>
      </c>
      <c r="B5" s="310" t="s">
        <v>2</v>
      </c>
      <c r="C5" s="310" t="s">
        <v>75</v>
      </c>
      <c r="D5" s="311" t="s">
        <v>122</v>
      </c>
      <c r="E5" s="312"/>
    </row>
    <row r="6" ht="27" customHeight="1" spans="1:5">
      <c r="A6" s="313"/>
      <c r="B6" s="314" t="s">
        <v>77</v>
      </c>
      <c r="C6" s="314" t="s">
        <v>77</v>
      </c>
      <c r="D6" s="315" t="s">
        <v>79</v>
      </c>
      <c r="E6" s="315" t="s">
        <v>80</v>
      </c>
    </row>
    <row r="7" ht="27" customHeight="1" spans="1:5">
      <c r="A7" s="316" t="s">
        <v>81</v>
      </c>
      <c r="B7" s="317">
        <f>SUM(B8:B31)</f>
        <v>691090.39</v>
      </c>
      <c r="C7" s="317">
        <f>SUM(C8:C31)</f>
        <v>752792</v>
      </c>
      <c r="D7" s="317">
        <f t="shared" ref="D7:D22" si="0">B7-C7</f>
        <v>-61701.6100000001</v>
      </c>
      <c r="E7" s="318">
        <f t="shared" ref="E7:E22" si="1">IF(B7=0,0,D7/C7*100)</f>
        <v>-8.19636898372991</v>
      </c>
    </row>
    <row r="8" ht="27" customHeight="1" spans="1:5">
      <c r="A8" s="319" t="s">
        <v>123</v>
      </c>
      <c r="B8" s="320">
        <v>64432.34</v>
      </c>
      <c r="C8" s="320">
        <v>54055</v>
      </c>
      <c r="D8" s="320">
        <f t="shared" si="0"/>
        <v>10377.34</v>
      </c>
      <c r="E8" s="321">
        <f t="shared" si="1"/>
        <v>19.1977430394968</v>
      </c>
    </row>
    <row r="9" ht="27" customHeight="1" spans="1:5">
      <c r="A9" s="319" t="s">
        <v>124</v>
      </c>
      <c r="B9" s="320"/>
      <c r="C9" s="320"/>
      <c r="D9" s="320"/>
      <c r="E9" s="321"/>
    </row>
    <row r="10" ht="27" customHeight="1" spans="1:5">
      <c r="A10" s="319" t="s">
        <v>125</v>
      </c>
      <c r="B10" s="320">
        <v>1042.1</v>
      </c>
      <c r="C10" s="320">
        <v>1123</v>
      </c>
      <c r="D10" s="320">
        <f t="shared" si="0"/>
        <v>-80.9000000000001</v>
      </c>
      <c r="E10" s="321">
        <f t="shared" si="1"/>
        <v>-7.2039180765806</v>
      </c>
    </row>
    <row r="11" ht="27" customHeight="1" spans="1:5">
      <c r="A11" s="319" t="s">
        <v>126</v>
      </c>
      <c r="B11" s="320">
        <v>52721.41</v>
      </c>
      <c r="C11" s="320">
        <v>51586</v>
      </c>
      <c r="D11" s="320">
        <f t="shared" si="0"/>
        <v>1135.41</v>
      </c>
      <c r="E11" s="321">
        <f t="shared" si="1"/>
        <v>2.20100414841237</v>
      </c>
    </row>
    <row r="12" ht="27" customHeight="1" spans="1:5">
      <c r="A12" s="319" t="s">
        <v>127</v>
      </c>
      <c r="B12" s="320">
        <v>54762</v>
      </c>
      <c r="C12" s="320">
        <v>46066</v>
      </c>
      <c r="D12" s="320">
        <f t="shared" si="0"/>
        <v>8696</v>
      </c>
      <c r="E12" s="321">
        <f t="shared" si="1"/>
        <v>18.8772630573525</v>
      </c>
    </row>
    <row r="13" ht="27" customHeight="1" spans="1:5">
      <c r="A13" s="319" t="s">
        <v>128</v>
      </c>
      <c r="B13" s="320">
        <v>3026</v>
      </c>
      <c r="C13" s="320">
        <v>986</v>
      </c>
      <c r="D13" s="320">
        <f t="shared" si="0"/>
        <v>2040</v>
      </c>
      <c r="E13" s="321">
        <f t="shared" si="1"/>
        <v>206.896551724138</v>
      </c>
    </row>
    <row r="14" ht="27" customHeight="1" spans="1:5">
      <c r="A14" s="319" t="s">
        <v>129</v>
      </c>
      <c r="B14" s="320">
        <v>9483.4</v>
      </c>
      <c r="C14" s="320">
        <v>9050</v>
      </c>
      <c r="D14" s="320">
        <f t="shared" si="0"/>
        <v>433.4</v>
      </c>
      <c r="E14" s="321">
        <f t="shared" si="1"/>
        <v>4.78895027624309</v>
      </c>
    </row>
    <row r="15" ht="27" customHeight="1" spans="1:5">
      <c r="A15" s="319" t="s">
        <v>130</v>
      </c>
      <c r="B15" s="320">
        <v>136831.23</v>
      </c>
      <c r="C15" s="320">
        <v>139888</v>
      </c>
      <c r="D15" s="320">
        <f t="shared" si="0"/>
        <v>-3056.76999999999</v>
      </c>
      <c r="E15" s="321">
        <f t="shared" si="1"/>
        <v>-2.18515526707079</v>
      </c>
    </row>
    <row r="16" ht="27" customHeight="1" spans="1:5">
      <c r="A16" s="319" t="s">
        <v>131</v>
      </c>
      <c r="B16" s="320">
        <v>81318</v>
      </c>
      <c r="C16" s="320">
        <v>109389</v>
      </c>
      <c r="D16" s="320">
        <f t="shared" si="0"/>
        <v>-28071</v>
      </c>
      <c r="E16" s="321">
        <f t="shared" si="1"/>
        <v>-25.6616295971259</v>
      </c>
    </row>
    <row r="17" ht="27" customHeight="1" spans="1:5">
      <c r="A17" s="319" t="s">
        <v>132</v>
      </c>
      <c r="B17" s="320">
        <v>2737.1</v>
      </c>
      <c r="C17" s="320">
        <v>25758</v>
      </c>
      <c r="D17" s="320">
        <f t="shared" si="0"/>
        <v>-23020.9</v>
      </c>
      <c r="E17" s="321">
        <f t="shared" si="1"/>
        <v>-89.3737867846883</v>
      </c>
    </row>
    <row r="18" ht="27" customHeight="1" spans="1:5">
      <c r="A18" s="319" t="s">
        <v>133</v>
      </c>
      <c r="B18" s="320">
        <v>15442</v>
      </c>
      <c r="C18" s="320">
        <v>15201</v>
      </c>
      <c r="D18" s="320">
        <f t="shared" si="0"/>
        <v>241</v>
      </c>
      <c r="E18" s="321">
        <f t="shared" si="1"/>
        <v>1.58542201170976</v>
      </c>
    </row>
    <row r="19" ht="27" customHeight="1" spans="1:5">
      <c r="A19" s="319" t="s">
        <v>134</v>
      </c>
      <c r="B19" s="320">
        <v>99428.97</v>
      </c>
      <c r="C19" s="320">
        <v>142880</v>
      </c>
      <c r="D19" s="320">
        <f t="shared" si="0"/>
        <v>-43451.03</v>
      </c>
      <c r="E19" s="321">
        <f t="shared" si="1"/>
        <v>-30.4108552631579</v>
      </c>
    </row>
    <row r="20" ht="27" customHeight="1" spans="1:5">
      <c r="A20" s="319" t="s">
        <v>135</v>
      </c>
      <c r="B20" s="320">
        <v>12923.62</v>
      </c>
      <c r="C20" s="320">
        <v>11278</v>
      </c>
      <c r="D20" s="320">
        <f t="shared" si="0"/>
        <v>1645.62</v>
      </c>
      <c r="E20" s="321">
        <f t="shared" si="1"/>
        <v>14.5914169178933</v>
      </c>
    </row>
    <row r="21" ht="27" customHeight="1" spans="1:5">
      <c r="A21" s="319" t="s">
        <v>136</v>
      </c>
      <c r="B21" s="320">
        <v>9040</v>
      </c>
      <c r="C21" s="320">
        <v>4824</v>
      </c>
      <c r="D21" s="320">
        <f t="shared" si="0"/>
        <v>4216</v>
      </c>
      <c r="E21" s="321">
        <f t="shared" si="1"/>
        <v>87.3963515754561</v>
      </c>
    </row>
    <row r="22" ht="27" customHeight="1" spans="1:5">
      <c r="A22" s="319" t="s">
        <v>137</v>
      </c>
      <c r="B22" s="320">
        <v>745</v>
      </c>
      <c r="C22" s="320">
        <v>1042</v>
      </c>
      <c r="D22" s="320">
        <f t="shared" si="0"/>
        <v>-297</v>
      </c>
      <c r="E22" s="321">
        <f t="shared" si="1"/>
        <v>-28.5028790786948</v>
      </c>
    </row>
    <row r="23" ht="27" customHeight="1" spans="1:5">
      <c r="A23" s="319" t="s">
        <v>138</v>
      </c>
      <c r="B23" s="320"/>
      <c r="C23" s="320"/>
      <c r="D23" s="320"/>
      <c r="E23" s="321"/>
    </row>
    <row r="24" ht="27" customHeight="1" spans="1:5">
      <c r="A24" s="319" t="s">
        <v>139</v>
      </c>
      <c r="B24" s="320"/>
      <c r="C24" s="320"/>
      <c r="D24" s="320"/>
      <c r="E24" s="321"/>
    </row>
    <row r="25" ht="27" customHeight="1" spans="1:5">
      <c r="A25" s="319" t="s">
        <v>140</v>
      </c>
      <c r="B25" s="320">
        <v>3312</v>
      </c>
      <c r="C25" s="320">
        <v>4033</v>
      </c>
      <c r="D25" s="320">
        <f t="shared" ref="D25:D31" si="2">B25-C25</f>
        <v>-721</v>
      </c>
      <c r="E25" s="321">
        <f t="shared" ref="E25:E31" si="3">IF(B25=0,0,D25/C25*100)</f>
        <v>-17.877510538061</v>
      </c>
    </row>
    <row r="26" ht="27" customHeight="1" spans="1:5">
      <c r="A26" s="319" t="s">
        <v>141</v>
      </c>
      <c r="B26" s="320">
        <v>15009.52</v>
      </c>
      <c r="C26" s="320">
        <v>28660</v>
      </c>
      <c r="D26" s="320">
        <f t="shared" si="2"/>
        <v>-13650.48</v>
      </c>
      <c r="E26" s="321">
        <f t="shared" si="3"/>
        <v>-47.6290300069784</v>
      </c>
    </row>
    <row r="27" ht="27" customHeight="1" spans="1:5">
      <c r="A27" s="319" t="s">
        <v>142</v>
      </c>
      <c r="B27" s="320">
        <v>81</v>
      </c>
      <c r="C27" s="320">
        <v>86</v>
      </c>
      <c r="D27" s="320">
        <f t="shared" si="2"/>
        <v>-5</v>
      </c>
      <c r="E27" s="321">
        <f t="shared" si="3"/>
        <v>-5.81395348837209</v>
      </c>
    </row>
    <row r="28" ht="27" customHeight="1" spans="1:5">
      <c r="A28" s="319" t="s">
        <v>143</v>
      </c>
      <c r="B28" s="320">
        <v>3607</v>
      </c>
      <c r="C28" s="320">
        <v>2884</v>
      </c>
      <c r="D28" s="320">
        <f t="shared" si="2"/>
        <v>723</v>
      </c>
      <c r="E28" s="321">
        <f t="shared" si="3"/>
        <v>25.0693481276006</v>
      </c>
    </row>
    <row r="29" ht="27" customHeight="1" spans="1:5">
      <c r="A29" s="319" t="s">
        <v>144</v>
      </c>
      <c r="B29" s="320">
        <v>8807</v>
      </c>
      <c r="C29" s="320">
        <v>4272</v>
      </c>
      <c r="D29" s="320">
        <f t="shared" si="2"/>
        <v>4535</v>
      </c>
      <c r="E29" s="321">
        <f t="shared" si="3"/>
        <v>106.156367041199</v>
      </c>
    </row>
    <row r="30" ht="27" customHeight="1" spans="1:5">
      <c r="A30" s="319" t="s">
        <v>145</v>
      </c>
      <c r="B30" s="320">
        <v>82039.7</v>
      </c>
      <c r="C30" s="320">
        <v>62587</v>
      </c>
      <c r="D30" s="320">
        <f t="shared" si="2"/>
        <v>19452.7</v>
      </c>
      <c r="E30" s="321">
        <f t="shared" si="3"/>
        <v>31.0810551712017</v>
      </c>
    </row>
    <row r="31" ht="27" customHeight="1" spans="1:5">
      <c r="A31" s="319" t="s">
        <v>146</v>
      </c>
      <c r="B31" s="320">
        <v>34301</v>
      </c>
      <c r="C31" s="320">
        <v>37144</v>
      </c>
      <c r="D31" s="320">
        <f t="shared" si="2"/>
        <v>-2843</v>
      </c>
      <c r="E31" s="321">
        <f t="shared" si="3"/>
        <v>-7.65399526168426</v>
      </c>
    </row>
  </sheetData>
  <mergeCells count="4">
    <mergeCell ref="A3:E3"/>
    <mergeCell ref="D4:E4"/>
    <mergeCell ref="D5:E5"/>
    <mergeCell ref="A5:A6"/>
  </mergeCells>
  <printOptions horizontalCentered="1"/>
  <pageMargins left="0.984027777777778" right="0.700694444444445" top="0.751388888888889" bottom="0.751388888888889" header="0.297916666666667" footer="0.297916666666667"/>
  <pageSetup paperSize="9" scale="83" orientation="portrait"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442"/>
  <sheetViews>
    <sheetView workbookViewId="0">
      <pane ySplit="4" topLeftCell="A21" activePane="bottomLeft" state="frozen"/>
      <selection/>
      <selection pane="bottomLeft" activeCell="A1" sqref="A1"/>
    </sheetView>
  </sheetViews>
  <sheetFormatPr defaultColWidth="10" defaultRowHeight="13.8" outlineLevelCol="3"/>
  <cols>
    <col min="1" max="1" width="17.3796296296296" style="287" customWidth="1"/>
    <col min="2" max="2" width="38.1296296296296" style="287" customWidth="1"/>
    <col min="3" max="3" width="19.6296296296296" style="288" customWidth="1"/>
    <col min="4" max="4" width="8.87962962962963" style="287" customWidth="1"/>
    <col min="5" max="16384" width="10" style="287"/>
  </cols>
  <sheetData>
    <row r="1" s="182" customFormat="1" ht="23.25" customHeight="1" spans="1:4">
      <c r="A1" s="182" t="s">
        <v>150</v>
      </c>
      <c r="C1" s="289"/>
    </row>
    <row r="2" ht="40.5" customHeight="1" spans="1:4">
      <c r="A2" s="290" t="s">
        <v>151</v>
      </c>
      <c r="B2" s="291"/>
      <c r="C2" s="292"/>
      <c r="D2" s="291"/>
    </row>
    <row r="3" ht="18.75" customHeight="1" spans="1:4">
      <c r="A3" s="293"/>
      <c r="B3" s="293"/>
      <c r="C3" s="294"/>
      <c r="D3" s="295" t="s">
        <v>73</v>
      </c>
    </row>
    <row r="4" ht="20.1" customHeight="1" spans="1:4">
      <c r="A4" s="296" t="s">
        <v>152</v>
      </c>
      <c r="B4" s="297" t="s">
        <v>153</v>
      </c>
      <c r="C4" s="298" t="s">
        <v>77</v>
      </c>
      <c r="D4" s="299" t="s">
        <v>7</v>
      </c>
    </row>
    <row r="5" ht="20.1" customHeight="1" spans="1:4">
      <c r="A5" s="300" t="s">
        <v>81</v>
      </c>
      <c r="B5" s="301"/>
      <c r="C5" s="302">
        <v>704791</v>
      </c>
      <c r="D5" s="303"/>
    </row>
    <row r="6" s="286" customFormat="1" ht="19.5" customHeight="1" spans="1:4">
      <c r="A6" s="210" t="s">
        <v>154</v>
      </c>
      <c r="B6" s="211" t="s">
        <v>123</v>
      </c>
      <c r="C6" s="304">
        <f>C7+C11+C15+C21+C26+C32+C37+C40+C44+C46+C51+C56+C59+C62+C67+C72+C76+C79+C82+C86+C90+C95+C97</f>
        <v>64384.42</v>
      </c>
      <c r="D6" s="305"/>
    </row>
    <row r="7" s="286" customFormat="1" ht="19.5" customHeight="1" spans="1:4">
      <c r="A7" s="210" t="s">
        <v>155</v>
      </c>
      <c r="B7" s="211" t="s">
        <v>156</v>
      </c>
      <c r="C7" s="304">
        <v>1439.32</v>
      </c>
      <c r="D7" s="305"/>
    </row>
    <row r="8" ht="19.5" customHeight="1" spans="1:4">
      <c r="A8" s="210" t="s">
        <v>157</v>
      </c>
      <c r="B8" s="211" t="s">
        <v>158</v>
      </c>
      <c r="C8" s="304">
        <v>1277.67</v>
      </c>
      <c r="D8" s="303"/>
    </row>
    <row r="9" ht="19.5" customHeight="1" spans="1:4">
      <c r="A9" s="210" t="s">
        <v>159</v>
      </c>
      <c r="B9" s="211" t="s">
        <v>160</v>
      </c>
      <c r="C9" s="304">
        <v>161.65</v>
      </c>
      <c r="D9" s="303"/>
    </row>
    <row r="10" ht="19.5" customHeight="1" spans="1:4">
      <c r="A10" s="210" t="s">
        <v>161</v>
      </c>
      <c r="B10" s="211" t="s">
        <v>162</v>
      </c>
      <c r="C10" s="304">
        <v>0</v>
      </c>
      <c r="D10" s="303"/>
    </row>
    <row r="11" ht="19.5" customHeight="1" spans="1:4">
      <c r="A11" s="210" t="s">
        <v>163</v>
      </c>
      <c r="B11" s="211" t="s">
        <v>164</v>
      </c>
      <c r="C11" s="304">
        <v>1046.63</v>
      </c>
      <c r="D11" s="303"/>
    </row>
    <row r="12" s="286" customFormat="1" ht="19.5" customHeight="1" spans="1:4">
      <c r="A12" s="210" t="s">
        <v>165</v>
      </c>
      <c r="B12" s="211" t="s">
        <v>158</v>
      </c>
      <c r="C12" s="304">
        <v>899.83</v>
      </c>
      <c r="D12" s="305"/>
    </row>
    <row r="13" ht="19.5" customHeight="1" spans="1:4">
      <c r="A13" s="210" t="s">
        <v>166</v>
      </c>
      <c r="B13" s="211" t="s">
        <v>160</v>
      </c>
      <c r="C13" s="304">
        <v>146.8</v>
      </c>
      <c r="D13" s="303"/>
    </row>
    <row r="14" ht="19.5" customHeight="1" spans="1:4">
      <c r="A14" s="210" t="s">
        <v>167</v>
      </c>
      <c r="B14" s="211" t="s">
        <v>168</v>
      </c>
      <c r="C14" s="304">
        <v>0</v>
      </c>
      <c r="D14" s="303"/>
    </row>
    <row r="15" s="286" customFormat="1" ht="19.5" customHeight="1" spans="1:4">
      <c r="A15" s="210" t="s">
        <v>169</v>
      </c>
      <c r="B15" s="211" t="s">
        <v>170</v>
      </c>
      <c r="C15" s="304">
        <f>SUM(C16:C20)</f>
        <v>11747.47</v>
      </c>
      <c r="D15" s="305"/>
    </row>
    <row r="16" ht="19.5" customHeight="1" spans="1:4">
      <c r="A16" s="210" t="s">
        <v>171</v>
      </c>
      <c r="B16" s="211" t="s">
        <v>158</v>
      </c>
      <c r="C16" s="304">
        <v>8270.79</v>
      </c>
      <c r="D16" s="303"/>
    </row>
    <row r="17" ht="19.5" customHeight="1" spans="1:4">
      <c r="A17" s="210" t="s">
        <v>172</v>
      </c>
      <c r="B17" s="211" t="s">
        <v>160</v>
      </c>
      <c r="C17" s="304">
        <v>3</v>
      </c>
      <c r="D17" s="303"/>
    </row>
    <row r="18" ht="19.5" customHeight="1" spans="1:4">
      <c r="A18" s="210" t="s">
        <v>173</v>
      </c>
      <c r="B18" s="211" t="s">
        <v>174</v>
      </c>
      <c r="C18" s="304">
        <v>2792.81</v>
      </c>
      <c r="D18" s="303"/>
    </row>
    <row r="19" ht="19.5" customHeight="1" spans="1:4">
      <c r="A19" s="210" t="s">
        <v>175</v>
      </c>
      <c r="B19" s="211" t="s">
        <v>176</v>
      </c>
      <c r="C19" s="304">
        <v>634.67</v>
      </c>
      <c r="D19" s="303"/>
    </row>
    <row r="20" ht="19.5" customHeight="1" spans="1:4">
      <c r="A20" s="210" t="s">
        <v>177</v>
      </c>
      <c r="B20" s="211" t="s">
        <v>178</v>
      </c>
      <c r="C20" s="304">
        <v>46.2</v>
      </c>
      <c r="D20" s="303"/>
    </row>
    <row r="21" s="286" customFormat="1" ht="19.5" customHeight="1" spans="1:4">
      <c r="A21" s="210" t="s">
        <v>179</v>
      </c>
      <c r="B21" s="211" t="s">
        <v>180</v>
      </c>
      <c r="C21" s="304">
        <v>3908.2</v>
      </c>
      <c r="D21" s="305"/>
    </row>
    <row r="22" ht="19.5" customHeight="1" spans="1:4">
      <c r="A22" s="210" t="s">
        <v>181</v>
      </c>
      <c r="B22" s="211" t="s">
        <v>158</v>
      </c>
      <c r="C22" s="304">
        <v>1019.86</v>
      </c>
      <c r="D22" s="303"/>
    </row>
    <row r="23" ht="19.5" customHeight="1" spans="1:4">
      <c r="A23" s="210" t="s">
        <v>182</v>
      </c>
      <c r="B23" s="211" t="s">
        <v>183</v>
      </c>
      <c r="C23" s="304">
        <v>0</v>
      </c>
      <c r="D23" s="303"/>
    </row>
    <row r="24" ht="19.5" customHeight="1" spans="1:4">
      <c r="A24" s="210" t="s">
        <v>184</v>
      </c>
      <c r="B24" s="211" t="s">
        <v>176</v>
      </c>
      <c r="C24" s="304">
        <v>888.34</v>
      </c>
      <c r="D24" s="303"/>
    </row>
    <row r="25" s="286" customFormat="1" ht="19.5" customHeight="1" spans="1:4">
      <c r="A25" s="210" t="s">
        <v>185</v>
      </c>
      <c r="B25" s="211" t="s">
        <v>186</v>
      </c>
      <c r="C25" s="304">
        <v>2000</v>
      </c>
      <c r="D25" s="305"/>
    </row>
    <row r="26" ht="19.5" customHeight="1" spans="1:4">
      <c r="A26" s="210" t="s">
        <v>187</v>
      </c>
      <c r="B26" s="211" t="s">
        <v>188</v>
      </c>
      <c r="C26" s="304">
        <v>888</v>
      </c>
      <c r="D26" s="303"/>
    </row>
    <row r="27" ht="19.5" customHeight="1" spans="1:4">
      <c r="A27" s="210" t="s">
        <v>189</v>
      </c>
      <c r="B27" s="211" t="s">
        <v>158</v>
      </c>
      <c r="C27" s="304">
        <v>332.16</v>
      </c>
      <c r="D27" s="303"/>
    </row>
    <row r="28" ht="19.5" customHeight="1" spans="1:4">
      <c r="A28" s="210" t="s">
        <v>190</v>
      </c>
      <c r="B28" s="211" t="s">
        <v>160</v>
      </c>
      <c r="C28" s="304">
        <v>86.79</v>
      </c>
      <c r="D28" s="303"/>
    </row>
    <row r="29" ht="19.5" customHeight="1" spans="1:4">
      <c r="A29" s="210" t="s">
        <v>191</v>
      </c>
      <c r="B29" s="211" t="s">
        <v>192</v>
      </c>
      <c r="C29" s="304">
        <v>283.15</v>
      </c>
      <c r="D29" s="303"/>
    </row>
    <row r="30" s="286" customFormat="1" ht="19.5" customHeight="1" spans="1:4">
      <c r="A30" s="210" t="s">
        <v>193</v>
      </c>
      <c r="B30" s="211" t="s">
        <v>194</v>
      </c>
      <c r="C30" s="304">
        <v>92.94</v>
      </c>
      <c r="D30" s="305"/>
    </row>
    <row r="31" ht="19.5" customHeight="1" spans="1:4">
      <c r="A31" s="210" t="s">
        <v>195</v>
      </c>
      <c r="B31" s="211" t="s">
        <v>176</v>
      </c>
      <c r="C31" s="304">
        <v>92.96</v>
      </c>
      <c r="D31" s="303"/>
    </row>
    <row r="32" ht="19.5" customHeight="1" spans="1:4">
      <c r="A32" s="210" t="s">
        <v>196</v>
      </c>
      <c r="B32" s="211" t="s">
        <v>197</v>
      </c>
      <c r="C32" s="304">
        <v>2593.5</v>
      </c>
      <c r="D32" s="303"/>
    </row>
    <row r="33" ht="19.5" customHeight="1" spans="1:4">
      <c r="A33" s="210" t="s">
        <v>198</v>
      </c>
      <c r="B33" s="211" t="s">
        <v>158</v>
      </c>
      <c r="C33" s="304">
        <v>914.44</v>
      </c>
      <c r="D33" s="303"/>
    </row>
    <row r="34" ht="19.5" customHeight="1" spans="1:4">
      <c r="A34" s="210" t="s">
        <v>199</v>
      </c>
      <c r="B34" s="211" t="s">
        <v>160</v>
      </c>
      <c r="C34" s="304">
        <v>529.3</v>
      </c>
      <c r="D34" s="303"/>
    </row>
    <row r="35" s="286" customFormat="1" ht="19.5" customHeight="1" spans="1:4">
      <c r="A35" s="210" t="s">
        <v>200</v>
      </c>
      <c r="B35" s="211" t="s">
        <v>174</v>
      </c>
      <c r="C35" s="304">
        <v>300</v>
      </c>
      <c r="D35" s="305"/>
    </row>
    <row r="36" ht="19.5" customHeight="1" spans="1:4">
      <c r="A36" s="210" t="s">
        <v>201</v>
      </c>
      <c r="B36" s="211" t="s">
        <v>176</v>
      </c>
      <c r="C36" s="304">
        <v>849.76</v>
      </c>
      <c r="D36" s="303"/>
    </row>
    <row r="37" ht="19.5" customHeight="1" spans="1:4">
      <c r="A37" s="210" t="s">
        <v>202</v>
      </c>
      <c r="B37" s="211" t="s">
        <v>203</v>
      </c>
      <c r="C37" s="304">
        <v>5805.21</v>
      </c>
      <c r="D37" s="303"/>
    </row>
    <row r="38" s="286" customFormat="1" ht="19.5" customHeight="1" spans="1:4">
      <c r="A38" s="210" t="s">
        <v>204</v>
      </c>
      <c r="B38" s="211" t="s">
        <v>158</v>
      </c>
      <c r="C38" s="304">
        <v>5805.21</v>
      </c>
      <c r="D38" s="305"/>
    </row>
    <row r="39" ht="19.5" customHeight="1" spans="1:4">
      <c r="A39" s="210" t="s">
        <v>205</v>
      </c>
      <c r="B39" s="211" t="s">
        <v>160</v>
      </c>
      <c r="C39" s="304">
        <v>0</v>
      </c>
      <c r="D39" s="303"/>
    </row>
    <row r="40" ht="19.5" customHeight="1" spans="1:4">
      <c r="A40" s="210" t="s">
        <v>206</v>
      </c>
      <c r="B40" s="211" t="s">
        <v>207</v>
      </c>
      <c r="C40" s="304">
        <v>1057.96</v>
      </c>
      <c r="D40" s="303"/>
    </row>
    <row r="41" ht="19.5" customHeight="1" spans="1:4">
      <c r="A41" s="210" t="s">
        <v>208</v>
      </c>
      <c r="B41" s="211" t="s">
        <v>158</v>
      </c>
      <c r="C41" s="304">
        <v>615.88</v>
      </c>
      <c r="D41" s="303"/>
    </row>
    <row r="42" s="286" customFormat="1" ht="19.5" customHeight="1" spans="1:4">
      <c r="A42" s="210" t="s">
        <v>209</v>
      </c>
      <c r="B42" s="211" t="s">
        <v>160</v>
      </c>
      <c r="C42" s="304">
        <v>252</v>
      </c>
      <c r="D42" s="305"/>
    </row>
    <row r="43" ht="19.5" customHeight="1" spans="1:4">
      <c r="A43" s="210" t="s">
        <v>210</v>
      </c>
      <c r="B43" s="211" t="s">
        <v>176</v>
      </c>
      <c r="C43" s="304">
        <v>190.08</v>
      </c>
      <c r="D43" s="303"/>
    </row>
    <row r="44" ht="19.5" customHeight="1" spans="1:4">
      <c r="A44" s="210" t="s">
        <v>211</v>
      </c>
      <c r="B44" s="211" t="s">
        <v>212</v>
      </c>
      <c r="C44" s="304">
        <v>150</v>
      </c>
      <c r="D44" s="303"/>
    </row>
    <row r="45" s="286" customFormat="1" ht="19.5" customHeight="1" spans="1:4">
      <c r="A45" s="210" t="s">
        <v>213</v>
      </c>
      <c r="B45" s="211" t="s">
        <v>160</v>
      </c>
      <c r="C45" s="304">
        <v>150</v>
      </c>
      <c r="D45" s="305"/>
    </row>
    <row r="46" ht="19.5" customHeight="1" spans="1:4">
      <c r="A46" s="210" t="s">
        <v>214</v>
      </c>
      <c r="B46" s="211" t="s">
        <v>215</v>
      </c>
      <c r="C46" s="304">
        <v>6243.21</v>
      </c>
      <c r="D46" s="303"/>
    </row>
    <row r="47" ht="19.5" customHeight="1" spans="1:4">
      <c r="A47" s="210" t="s">
        <v>216</v>
      </c>
      <c r="B47" s="211" t="s">
        <v>158</v>
      </c>
      <c r="C47" s="304">
        <v>2039.9</v>
      </c>
      <c r="D47" s="303"/>
    </row>
    <row r="48" ht="19.5" customHeight="1" spans="1:4">
      <c r="A48" s="210" t="s">
        <v>217</v>
      </c>
      <c r="B48" s="211" t="s">
        <v>218</v>
      </c>
      <c r="C48" s="304">
        <v>2238.4</v>
      </c>
      <c r="D48" s="303"/>
    </row>
    <row r="49" s="286" customFormat="1" ht="19.5" customHeight="1" spans="1:4">
      <c r="A49" s="210" t="s">
        <v>219</v>
      </c>
      <c r="B49" s="211" t="s">
        <v>176</v>
      </c>
      <c r="C49" s="304">
        <v>228.91</v>
      </c>
      <c r="D49" s="305"/>
    </row>
    <row r="50" ht="19.5" customHeight="1" spans="1:4">
      <c r="A50" s="210" t="s">
        <v>220</v>
      </c>
      <c r="B50" s="211" t="s">
        <v>221</v>
      </c>
      <c r="C50" s="304">
        <v>1736</v>
      </c>
      <c r="D50" s="303"/>
    </row>
    <row r="51" s="286" customFormat="1" ht="19.5" customHeight="1" spans="1:4">
      <c r="A51" s="210" t="s">
        <v>222</v>
      </c>
      <c r="B51" s="211" t="s">
        <v>223</v>
      </c>
      <c r="C51" s="304">
        <v>2237.05</v>
      </c>
      <c r="D51" s="305"/>
    </row>
    <row r="52" ht="19.5" customHeight="1" spans="1:4">
      <c r="A52" s="210" t="s">
        <v>224</v>
      </c>
      <c r="B52" s="211" t="s">
        <v>158</v>
      </c>
      <c r="C52" s="304">
        <v>653.43</v>
      </c>
      <c r="D52" s="303"/>
    </row>
    <row r="53" s="286" customFormat="1" ht="19.5" customHeight="1" spans="1:4">
      <c r="A53" s="210" t="s">
        <v>225</v>
      </c>
      <c r="B53" s="211" t="s">
        <v>226</v>
      </c>
      <c r="C53" s="304">
        <v>800</v>
      </c>
      <c r="D53" s="305"/>
    </row>
    <row r="54" ht="19.5" customHeight="1" spans="1:4">
      <c r="A54" s="210" t="s">
        <v>227</v>
      </c>
      <c r="B54" s="211" t="s">
        <v>176</v>
      </c>
      <c r="C54" s="304">
        <v>226.62</v>
      </c>
      <c r="D54" s="303"/>
    </row>
    <row r="55" ht="19.5" customHeight="1" spans="1:4">
      <c r="A55" s="210" t="s">
        <v>228</v>
      </c>
      <c r="B55" s="211" t="s">
        <v>229</v>
      </c>
      <c r="C55" s="304">
        <v>557</v>
      </c>
      <c r="D55" s="303"/>
    </row>
    <row r="56" s="286" customFormat="1" ht="19.5" customHeight="1" spans="1:4">
      <c r="A56" s="210" t="s">
        <v>230</v>
      </c>
      <c r="B56" s="211" t="s">
        <v>231</v>
      </c>
      <c r="C56" s="304">
        <v>361.07</v>
      </c>
      <c r="D56" s="305"/>
    </row>
    <row r="57" ht="19.5" customHeight="1" spans="1:4">
      <c r="A57" s="210" t="s">
        <v>232</v>
      </c>
      <c r="B57" s="211" t="s">
        <v>158</v>
      </c>
      <c r="C57" s="304">
        <v>280.57</v>
      </c>
      <c r="D57" s="303"/>
    </row>
    <row r="58" ht="19.5" customHeight="1" spans="1:4">
      <c r="A58" s="210" t="s">
        <v>233</v>
      </c>
      <c r="B58" s="211" t="s">
        <v>234</v>
      </c>
      <c r="C58" s="304">
        <v>80.5</v>
      </c>
      <c r="D58" s="303"/>
    </row>
    <row r="59" s="286" customFormat="1" ht="19.5" customHeight="1" spans="1:4">
      <c r="A59" s="210" t="s">
        <v>235</v>
      </c>
      <c r="B59" s="211" t="s">
        <v>236</v>
      </c>
      <c r="C59" s="304">
        <v>395.85</v>
      </c>
      <c r="D59" s="305"/>
    </row>
    <row r="60" ht="19.5" customHeight="1" spans="1:4">
      <c r="A60" s="210" t="s">
        <v>237</v>
      </c>
      <c r="B60" s="211" t="s">
        <v>158</v>
      </c>
      <c r="C60" s="304">
        <v>335.85</v>
      </c>
      <c r="D60" s="303"/>
    </row>
    <row r="61" ht="19.5" customHeight="1" spans="1:4">
      <c r="A61" s="210" t="s">
        <v>238</v>
      </c>
      <c r="B61" s="211" t="s">
        <v>160</v>
      </c>
      <c r="C61" s="304">
        <v>60</v>
      </c>
      <c r="D61" s="303"/>
    </row>
    <row r="62" ht="19.5" customHeight="1" spans="1:4">
      <c r="A62" s="210" t="s">
        <v>239</v>
      </c>
      <c r="B62" s="211" t="s">
        <v>240</v>
      </c>
      <c r="C62" s="304">
        <v>1009.28</v>
      </c>
      <c r="D62" s="303"/>
    </row>
    <row r="63" s="286" customFormat="1" ht="19.5" customHeight="1" spans="1:4">
      <c r="A63" s="210" t="s">
        <v>241</v>
      </c>
      <c r="B63" s="211" t="s">
        <v>158</v>
      </c>
      <c r="C63" s="304">
        <v>652.71</v>
      </c>
      <c r="D63" s="305"/>
    </row>
    <row r="64" ht="19.5" customHeight="1" spans="1:4">
      <c r="A64" s="210" t="s">
        <v>242</v>
      </c>
      <c r="B64" s="211" t="s">
        <v>160</v>
      </c>
      <c r="C64" s="304">
        <v>93.2</v>
      </c>
      <c r="D64" s="303"/>
    </row>
    <row r="65" ht="19.5" customHeight="1" spans="1:4">
      <c r="A65" s="210" t="s">
        <v>243</v>
      </c>
      <c r="B65" s="211" t="s">
        <v>244</v>
      </c>
      <c r="C65" s="304">
        <v>6.21</v>
      </c>
      <c r="D65" s="303"/>
    </row>
    <row r="66" s="286" customFormat="1" ht="19.5" customHeight="1" spans="1:4">
      <c r="A66" s="210" t="s">
        <v>245</v>
      </c>
      <c r="B66" s="211" t="s">
        <v>176</v>
      </c>
      <c r="C66" s="304">
        <v>257.16</v>
      </c>
      <c r="D66" s="305"/>
    </row>
    <row r="67" ht="19.5" customHeight="1" spans="1:4">
      <c r="A67" s="210" t="s">
        <v>246</v>
      </c>
      <c r="B67" s="211" t="s">
        <v>247</v>
      </c>
      <c r="C67" s="304">
        <v>4134.16</v>
      </c>
      <c r="D67" s="303"/>
    </row>
    <row r="68" ht="19.5" customHeight="1" spans="1:4">
      <c r="A68" s="210" t="s">
        <v>248</v>
      </c>
      <c r="B68" s="211" t="s">
        <v>158</v>
      </c>
      <c r="C68" s="304">
        <v>1765.53</v>
      </c>
      <c r="D68" s="303"/>
    </row>
    <row r="69" s="286" customFormat="1" ht="19.5" customHeight="1" spans="1:4">
      <c r="A69" s="210" t="s">
        <v>249</v>
      </c>
      <c r="B69" s="211" t="s">
        <v>160</v>
      </c>
      <c r="C69" s="304">
        <v>1356.27</v>
      </c>
      <c r="D69" s="305"/>
    </row>
    <row r="70" ht="19.5" customHeight="1" spans="1:4">
      <c r="A70" s="210" t="s">
        <v>250</v>
      </c>
      <c r="B70" s="211" t="s">
        <v>251</v>
      </c>
      <c r="C70" s="304">
        <v>20</v>
      </c>
      <c r="D70" s="303"/>
    </row>
    <row r="71" ht="19.5" customHeight="1" spans="1:4">
      <c r="A71" s="210" t="s">
        <v>252</v>
      </c>
      <c r="B71" s="211" t="s">
        <v>176</v>
      </c>
      <c r="C71" s="304">
        <v>992.36</v>
      </c>
      <c r="D71" s="303"/>
    </row>
    <row r="72" s="286" customFormat="1" ht="19.5" customHeight="1" spans="1:4">
      <c r="A72" s="210" t="s">
        <v>253</v>
      </c>
      <c r="B72" s="211" t="s">
        <v>254</v>
      </c>
      <c r="C72" s="304">
        <v>4722.18</v>
      </c>
      <c r="D72" s="305"/>
    </row>
    <row r="73" ht="19.5" customHeight="1" spans="1:4">
      <c r="A73" s="210" t="s">
        <v>255</v>
      </c>
      <c r="B73" s="211" t="s">
        <v>158</v>
      </c>
      <c r="C73" s="304">
        <v>976.32</v>
      </c>
      <c r="D73" s="303"/>
    </row>
    <row r="74" ht="19.5" customHeight="1" spans="1:4">
      <c r="A74" s="210" t="s">
        <v>256</v>
      </c>
      <c r="B74" s="211" t="s">
        <v>160</v>
      </c>
      <c r="C74" s="304">
        <v>3295.86</v>
      </c>
      <c r="D74" s="303"/>
    </row>
    <row r="75" s="286" customFormat="1" ht="19.5" customHeight="1" spans="1:4">
      <c r="A75" s="210" t="s">
        <v>257</v>
      </c>
      <c r="B75" s="211" t="s">
        <v>258</v>
      </c>
      <c r="C75" s="304">
        <v>450</v>
      </c>
      <c r="D75" s="305"/>
    </row>
    <row r="76" ht="19.5" customHeight="1" spans="1:4">
      <c r="A76" s="210" t="s">
        <v>259</v>
      </c>
      <c r="B76" s="211" t="s">
        <v>260</v>
      </c>
      <c r="C76" s="304">
        <v>1441.86</v>
      </c>
      <c r="D76" s="303"/>
    </row>
    <row r="77" ht="19.5" customHeight="1" spans="1:4">
      <c r="A77" s="210" t="s">
        <v>261</v>
      </c>
      <c r="B77" s="211" t="s">
        <v>158</v>
      </c>
      <c r="C77" s="304">
        <v>535.66</v>
      </c>
      <c r="D77" s="303"/>
    </row>
    <row r="78" ht="19.5" customHeight="1" spans="1:4">
      <c r="A78" s="210" t="s">
        <v>262</v>
      </c>
      <c r="B78" s="211" t="s">
        <v>263</v>
      </c>
      <c r="C78" s="304">
        <v>906.2</v>
      </c>
      <c r="D78" s="303"/>
    </row>
    <row r="79" ht="19.5" customHeight="1" spans="1:4">
      <c r="A79" s="210" t="s">
        <v>264</v>
      </c>
      <c r="B79" s="211" t="s">
        <v>265</v>
      </c>
      <c r="C79" s="304">
        <v>643.41</v>
      </c>
      <c r="D79" s="303"/>
    </row>
    <row r="80" ht="19.5" customHeight="1" spans="1:4">
      <c r="A80" s="210" t="s">
        <v>266</v>
      </c>
      <c r="B80" s="211" t="s">
        <v>158</v>
      </c>
      <c r="C80" s="304">
        <v>470.68</v>
      </c>
      <c r="D80" s="303"/>
    </row>
    <row r="81" ht="19.5" customHeight="1" spans="1:4">
      <c r="A81" s="210" t="s">
        <v>267</v>
      </c>
      <c r="B81" s="211" t="s">
        <v>160</v>
      </c>
      <c r="C81" s="304">
        <v>172.73</v>
      </c>
      <c r="D81" s="303"/>
    </row>
    <row r="82" s="286" customFormat="1" ht="19.5" customHeight="1" spans="1:4">
      <c r="A82" s="210" t="s">
        <v>268</v>
      </c>
      <c r="B82" s="211" t="s">
        <v>269</v>
      </c>
      <c r="C82" s="304">
        <v>609.12</v>
      </c>
      <c r="D82" s="305"/>
    </row>
    <row r="83" ht="19.5" customHeight="1" spans="1:4">
      <c r="A83" s="210" t="s">
        <v>270</v>
      </c>
      <c r="B83" s="211" t="s">
        <v>158</v>
      </c>
      <c r="C83" s="304">
        <v>164.6</v>
      </c>
      <c r="D83" s="303"/>
    </row>
    <row r="84" s="286" customFormat="1" ht="19.5" customHeight="1" spans="1:4">
      <c r="A84" s="210" t="s">
        <v>271</v>
      </c>
      <c r="B84" s="211" t="s">
        <v>160</v>
      </c>
      <c r="C84" s="304">
        <v>252.58</v>
      </c>
      <c r="D84" s="305"/>
    </row>
    <row r="85" s="286" customFormat="1" ht="19.5" customHeight="1" spans="1:4">
      <c r="A85" s="210" t="s">
        <v>272</v>
      </c>
      <c r="B85" s="211" t="s">
        <v>176</v>
      </c>
      <c r="C85" s="304">
        <v>191.94</v>
      </c>
      <c r="D85" s="305"/>
    </row>
    <row r="86" ht="19.5" customHeight="1" spans="1:4">
      <c r="A86" s="210" t="s">
        <v>273</v>
      </c>
      <c r="B86" s="211" t="s">
        <v>274</v>
      </c>
      <c r="C86" s="304">
        <v>4818.47</v>
      </c>
      <c r="D86" s="303"/>
    </row>
    <row r="87" ht="19.5" customHeight="1" spans="1:4">
      <c r="A87" s="210" t="s">
        <v>275</v>
      </c>
      <c r="B87" s="211" t="s">
        <v>158</v>
      </c>
      <c r="C87" s="304">
        <v>2040.99</v>
      </c>
      <c r="D87" s="303"/>
    </row>
    <row r="88" ht="19.5" customHeight="1" spans="1:4">
      <c r="A88" s="210" t="s">
        <v>276</v>
      </c>
      <c r="B88" s="211" t="s">
        <v>176</v>
      </c>
      <c r="C88" s="304">
        <v>1783.05</v>
      </c>
      <c r="D88" s="303"/>
    </row>
    <row r="89" s="286" customFormat="1" ht="19.5" customHeight="1" spans="1:4">
      <c r="A89" s="210" t="s">
        <v>277</v>
      </c>
      <c r="B89" s="211" t="s">
        <v>278</v>
      </c>
      <c r="C89" s="304">
        <v>994.43</v>
      </c>
      <c r="D89" s="305"/>
    </row>
    <row r="90" s="286" customFormat="1" ht="19.5" customHeight="1" spans="1:4">
      <c r="A90" s="210" t="s">
        <v>279</v>
      </c>
      <c r="B90" s="211" t="s">
        <v>280</v>
      </c>
      <c r="C90" s="304">
        <v>3953.66</v>
      </c>
      <c r="D90" s="305"/>
    </row>
    <row r="91" ht="19.5" customHeight="1" spans="1:4">
      <c r="A91" s="210" t="s">
        <v>281</v>
      </c>
      <c r="B91" s="211" t="s">
        <v>158</v>
      </c>
      <c r="C91" s="304">
        <v>145.59</v>
      </c>
      <c r="D91" s="303"/>
    </row>
    <row r="92" ht="19.5" customHeight="1" spans="1:4">
      <c r="A92" s="210" t="s">
        <v>282</v>
      </c>
      <c r="B92" s="211" t="s">
        <v>160</v>
      </c>
      <c r="C92" s="304">
        <v>16.5</v>
      </c>
      <c r="D92" s="303"/>
    </row>
    <row r="93" ht="19.5" customHeight="1" spans="1:4">
      <c r="A93" s="210" t="s">
        <v>283</v>
      </c>
      <c r="B93" s="211" t="s">
        <v>251</v>
      </c>
      <c r="C93" s="304">
        <v>3707.64</v>
      </c>
      <c r="D93" s="303"/>
    </row>
    <row r="94" s="286" customFormat="1" ht="19.5" customHeight="1" spans="1:4">
      <c r="A94" s="210" t="s">
        <v>284</v>
      </c>
      <c r="B94" s="211" t="s">
        <v>176</v>
      </c>
      <c r="C94" s="304">
        <v>83.93</v>
      </c>
      <c r="D94" s="305"/>
    </row>
    <row r="95" ht="19.5" customHeight="1" spans="1:4">
      <c r="A95" s="210" t="s">
        <v>285</v>
      </c>
      <c r="B95" s="211" t="s">
        <v>286</v>
      </c>
      <c r="C95" s="304">
        <v>584.62</v>
      </c>
      <c r="D95" s="303"/>
    </row>
    <row r="96" s="286" customFormat="1" ht="19.5" customHeight="1" spans="1:4">
      <c r="A96" s="210" t="s">
        <v>287</v>
      </c>
      <c r="B96" s="211" t="s">
        <v>288</v>
      </c>
      <c r="C96" s="304">
        <v>584.62</v>
      </c>
      <c r="D96" s="305"/>
    </row>
    <row r="97" ht="19.5" customHeight="1" spans="1:4">
      <c r="A97" s="210" t="s">
        <v>289</v>
      </c>
      <c r="B97" s="211" t="s">
        <v>290</v>
      </c>
      <c r="C97" s="304">
        <v>4594.19</v>
      </c>
      <c r="D97" s="303"/>
    </row>
    <row r="98" s="286" customFormat="1" ht="19.5" customHeight="1" spans="1:4">
      <c r="A98" s="210" t="s">
        <v>291</v>
      </c>
      <c r="B98" s="211" t="s">
        <v>158</v>
      </c>
      <c r="C98" s="304">
        <v>778.19</v>
      </c>
      <c r="D98" s="305"/>
    </row>
    <row r="99" ht="19.5" customHeight="1" spans="1:4">
      <c r="A99" s="210" t="s">
        <v>292</v>
      </c>
      <c r="B99" s="211" t="s">
        <v>160</v>
      </c>
      <c r="C99" s="304">
        <v>784.55</v>
      </c>
      <c r="D99" s="303"/>
    </row>
    <row r="100" ht="19.5" customHeight="1" spans="1:4">
      <c r="A100" s="210" t="s">
        <v>293</v>
      </c>
      <c r="B100" s="211" t="s">
        <v>176</v>
      </c>
      <c r="C100" s="304">
        <v>661.05</v>
      </c>
      <c r="D100" s="303"/>
    </row>
    <row r="101" ht="19.5" customHeight="1" spans="1:4">
      <c r="A101" s="210" t="s">
        <v>294</v>
      </c>
      <c r="B101" s="211" t="s">
        <v>295</v>
      </c>
      <c r="C101" s="304">
        <v>2370.4</v>
      </c>
      <c r="D101" s="303"/>
    </row>
    <row r="102" s="286" customFormat="1" ht="19.5" customHeight="1" spans="1:4">
      <c r="A102" s="210" t="s">
        <v>296</v>
      </c>
      <c r="B102" s="211" t="s">
        <v>125</v>
      </c>
      <c r="C102" s="304">
        <v>1042.34</v>
      </c>
      <c r="D102" s="305"/>
    </row>
    <row r="103" ht="19.5" customHeight="1" spans="1:4">
      <c r="A103" s="210" t="s">
        <v>297</v>
      </c>
      <c r="B103" s="211" t="s">
        <v>298</v>
      </c>
      <c r="C103" s="304">
        <v>1042.34</v>
      </c>
      <c r="D103" s="303"/>
    </row>
    <row r="104" s="286" customFormat="1" ht="19.5" customHeight="1" spans="1:4">
      <c r="A104" s="210" t="s">
        <v>299</v>
      </c>
      <c r="B104" s="211" t="s">
        <v>300</v>
      </c>
      <c r="C104" s="304">
        <v>240</v>
      </c>
      <c r="D104" s="305"/>
    </row>
    <row r="105" ht="19.5" customHeight="1" spans="1:4">
      <c r="A105" s="210" t="s">
        <v>301</v>
      </c>
      <c r="B105" s="211" t="s">
        <v>302</v>
      </c>
      <c r="C105" s="304">
        <v>802.34</v>
      </c>
      <c r="D105" s="303"/>
    </row>
    <row r="106" s="286" customFormat="1" ht="19.5" customHeight="1" spans="1:4">
      <c r="A106" s="210" t="s">
        <v>303</v>
      </c>
      <c r="B106" s="211" t="s">
        <v>126</v>
      </c>
      <c r="C106" s="304">
        <f>C107+C109+C113+C115+C119</f>
        <v>49813.97</v>
      </c>
      <c r="D106" s="305"/>
    </row>
    <row r="107" s="286" customFormat="1" ht="19.5" customHeight="1" spans="1:4">
      <c r="A107" s="210" t="s">
        <v>304</v>
      </c>
      <c r="B107" s="211" t="s">
        <v>305</v>
      </c>
      <c r="C107" s="304">
        <v>370</v>
      </c>
      <c r="D107" s="305"/>
    </row>
    <row r="108" ht="19.5" customHeight="1" spans="1:4">
      <c r="A108" s="210" t="s">
        <v>306</v>
      </c>
      <c r="B108" s="211" t="s">
        <v>307</v>
      </c>
      <c r="C108" s="304">
        <v>370</v>
      </c>
      <c r="D108" s="303"/>
    </row>
    <row r="109" ht="19.5" customHeight="1" spans="1:4">
      <c r="A109" s="210" t="s">
        <v>308</v>
      </c>
      <c r="B109" s="211" t="s">
        <v>309</v>
      </c>
      <c r="C109" s="304">
        <f>SUM(C110:C112)</f>
        <v>46157.03</v>
      </c>
      <c r="D109" s="303"/>
    </row>
    <row r="110" s="286" customFormat="1" ht="19.5" customHeight="1" spans="1:4">
      <c r="A110" s="210" t="s">
        <v>310</v>
      </c>
      <c r="B110" s="211" t="s">
        <v>158</v>
      </c>
      <c r="C110" s="304">
        <v>31946.4</v>
      </c>
      <c r="D110" s="305"/>
    </row>
    <row r="111" ht="19.5" customHeight="1" spans="1:4">
      <c r="A111" s="210" t="s">
        <v>311</v>
      </c>
      <c r="B111" s="211" t="s">
        <v>160</v>
      </c>
      <c r="C111" s="304">
        <v>13350.63</v>
      </c>
      <c r="D111" s="303"/>
    </row>
    <row r="112" ht="19.5" customHeight="1" spans="1:4">
      <c r="A112" s="210" t="s">
        <v>312</v>
      </c>
      <c r="B112" s="211" t="s">
        <v>313</v>
      </c>
      <c r="C112" s="304">
        <v>860</v>
      </c>
      <c r="D112" s="303"/>
    </row>
    <row r="113" ht="19.5" customHeight="1" spans="1:4">
      <c r="A113" s="210" t="s">
        <v>314</v>
      </c>
      <c r="B113" s="211" t="s">
        <v>315</v>
      </c>
      <c r="C113" s="304">
        <v>505.76</v>
      </c>
      <c r="D113" s="303"/>
    </row>
    <row r="114" ht="19.5" customHeight="1" spans="1:4">
      <c r="A114" s="210" t="s">
        <v>316</v>
      </c>
      <c r="B114" s="211" t="s">
        <v>160</v>
      </c>
      <c r="C114" s="304">
        <v>505.76</v>
      </c>
      <c r="D114" s="303"/>
    </row>
    <row r="115" ht="19.5" customHeight="1" spans="1:4">
      <c r="A115" s="210" t="s">
        <v>317</v>
      </c>
      <c r="B115" s="211" t="s">
        <v>318</v>
      </c>
      <c r="C115" s="304">
        <v>1645.02</v>
      </c>
      <c r="D115" s="303"/>
    </row>
    <row r="116" s="286" customFormat="1" ht="19.5" customHeight="1" spans="1:4">
      <c r="A116" s="210" t="s">
        <v>319</v>
      </c>
      <c r="B116" s="211" t="s">
        <v>158</v>
      </c>
      <c r="C116" s="304">
        <v>1280.74</v>
      </c>
      <c r="D116" s="305"/>
    </row>
    <row r="117" ht="19.5" customHeight="1" spans="1:4">
      <c r="A117" s="210" t="s">
        <v>320</v>
      </c>
      <c r="B117" s="211" t="s">
        <v>160</v>
      </c>
      <c r="C117" s="304">
        <v>262.94</v>
      </c>
      <c r="D117" s="303"/>
    </row>
    <row r="118" ht="19.5" customHeight="1" spans="1:4">
      <c r="A118" s="210" t="s">
        <v>321</v>
      </c>
      <c r="B118" s="211" t="s">
        <v>176</v>
      </c>
      <c r="C118" s="304">
        <v>101.34</v>
      </c>
      <c r="D118" s="303"/>
    </row>
    <row r="119" ht="19.5" customHeight="1" spans="1:4">
      <c r="A119" s="210" t="s">
        <v>322</v>
      </c>
      <c r="B119" s="211" t="s">
        <v>323</v>
      </c>
      <c r="C119" s="304">
        <v>1136.16</v>
      </c>
      <c r="D119" s="303"/>
    </row>
    <row r="120" s="286" customFormat="1" ht="19.5" customHeight="1" spans="1:4">
      <c r="A120" s="210" t="s">
        <v>324</v>
      </c>
      <c r="B120" s="211" t="s">
        <v>158</v>
      </c>
      <c r="C120" s="304">
        <v>1136.16</v>
      </c>
      <c r="D120" s="305"/>
    </row>
    <row r="121" ht="19.5" customHeight="1" spans="1:4">
      <c r="A121" s="210" t="s">
        <v>325</v>
      </c>
      <c r="B121" s="211" t="s">
        <v>127</v>
      </c>
      <c r="C121" s="304">
        <v>54762.58</v>
      </c>
      <c r="D121" s="303"/>
    </row>
    <row r="122" ht="19.5" customHeight="1" spans="1:4">
      <c r="A122" s="210" t="s">
        <v>326</v>
      </c>
      <c r="B122" s="211" t="s">
        <v>327</v>
      </c>
      <c r="C122" s="304">
        <v>879.52</v>
      </c>
      <c r="D122" s="303"/>
    </row>
    <row r="123" s="286" customFormat="1" ht="19.5" customHeight="1" spans="1:4">
      <c r="A123" s="210" t="s">
        <v>328</v>
      </c>
      <c r="B123" s="211" t="s">
        <v>158</v>
      </c>
      <c r="C123" s="304">
        <v>594.66</v>
      </c>
      <c r="D123" s="305"/>
    </row>
    <row r="124" ht="19.5" customHeight="1" spans="1:4">
      <c r="A124" s="210" t="s">
        <v>329</v>
      </c>
      <c r="B124" s="211" t="s">
        <v>160</v>
      </c>
      <c r="C124" s="304">
        <v>284.86</v>
      </c>
      <c r="D124" s="303"/>
    </row>
    <row r="125" s="286" customFormat="1" ht="19.5" customHeight="1" spans="1:4">
      <c r="A125" s="210" t="s">
        <v>330</v>
      </c>
      <c r="B125" s="211" t="s">
        <v>331</v>
      </c>
      <c r="C125" s="304">
        <v>30130.55</v>
      </c>
      <c r="D125" s="305"/>
    </row>
    <row r="126" ht="19.5" customHeight="1" spans="1:4">
      <c r="A126" s="210" t="s">
        <v>332</v>
      </c>
      <c r="B126" s="211" t="s">
        <v>333</v>
      </c>
      <c r="C126" s="304">
        <v>3456.19</v>
      </c>
      <c r="D126" s="303"/>
    </row>
    <row r="127" s="286" customFormat="1" ht="19.5" customHeight="1" spans="1:4">
      <c r="A127" s="210" t="s">
        <v>334</v>
      </c>
      <c r="B127" s="211" t="s">
        <v>335</v>
      </c>
      <c r="C127" s="304">
        <v>1223.03</v>
      </c>
      <c r="D127" s="305"/>
    </row>
    <row r="128" s="286" customFormat="1" ht="19.5" customHeight="1" spans="1:4">
      <c r="A128" s="210" t="s">
        <v>336</v>
      </c>
      <c r="B128" s="211" t="s">
        <v>337</v>
      </c>
      <c r="C128" s="304">
        <v>7307.87</v>
      </c>
      <c r="D128" s="305"/>
    </row>
    <row r="129" ht="19.5" customHeight="1" spans="1:4">
      <c r="A129" s="210" t="s">
        <v>338</v>
      </c>
      <c r="B129" s="211" t="s">
        <v>339</v>
      </c>
      <c r="C129" s="304">
        <v>9369.63</v>
      </c>
      <c r="D129" s="303"/>
    </row>
    <row r="130" s="286" customFormat="1" ht="19.5" customHeight="1" spans="1:4">
      <c r="A130" s="210" t="s">
        <v>340</v>
      </c>
      <c r="B130" s="211" t="s">
        <v>341</v>
      </c>
      <c r="C130" s="304">
        <v>8773.83</v>
      </c>
      <c r="D130" s="305"/>
    </row>
    <row r="131" ht="19.5" customHeight="1" spans="1:4">
      <c r="A131" s="210" t="s">
        <v>342</v>
      </c>
      <c r="B131" s="211" t="s">
        <v>343</v>
      </c>
      <c r="C131" s="304">
        <v>16764.39</v>
      </c>
      <c r="D131" s="303"/>
    </row>
    <row r="132" ht="19.5" customHeight="1" spans="1:4">
      <c r="A132" s="210" t="s">
        <v>344</v>
      </c>
      <c r="B132" s="211" t="s">
        <v>345</v>
      </c>
      <c r="C132" s="304">
        <v>8270</v>
      </c>
      <c r="D132" s="303"/>
    </row>
    <row r="133" s="286" customFormat="1" ht="19.5" customHeight="1" spans="1:4">
      <c r="A133" s="210" t="s">
        <v>346</v>
      </c>
      <c r="B133" s="211" t="s">
        <v>347</v>
      </c>
      <c r="C133" s="304">
        <v>1.2</v>
      </c>
      <c r="D133" s="305"/>
    </row>
    <row r="134" ht="19.5" customHeight="1" spans="1:4">
      <c r="A134" s="210" t="s">
        <v>348</v>
      </c>
      <c r="B134" s="211" t="s">
        <v>349</v>
      </c>
      <c r="C134" s="304">
        <v>8493.19</v>
      </c>
      <c r="D134" s="303"/>
    </row>
    <row r="135" ht="19.5" customHeight="1" spans="1:4">
      <c r="A135" s="210" t="s">
        <v>350</v>
      </c>
      <c r="B135" s="211" t="s">
        <v>351</v>
      </c>
      <c r="C135" s="304">
        <v>2206.46</v>
      </c>
      <c r="D135" s="303"/>
    </row>
    <row r="136" s="286" customFormat="1" ht="19.5" customHeight="1" spans="1:4">
      <c r="A136" s="210" t="s">
        <v>352</v>
      </c>
      <c r="B136" s="211" t="s">
        <v>353</v>
      </c>
      <c r="C136" s="304">
        <v>1255.03</v>
      </c>
      <c r="D136" s="305"/>
    </row>
    <row r="137" s="286" customFormat="1" ht="19.5" customHeight="1" spans="1:4">
      <c r="A137" s="210" t="s">
        <v>354</v>
      </c>
      <c r="B137" s="211" t="s">
        <v>355</v>
      </c>
      <c r="C137" s="304">
        <v>951.43</v>
      </c>
      <c r="D137" s="305"/>
    </row>
    <row r="138" ht="19.5" customHeight="1" spans="1:4">
      <c r="A138" s="210" t="s">
        <v>356</v>
      </c>
      <c r="B138" s="211" t="s">
        <v>357</v>
      </c>
      <c r="C138" s="304">
        <v>0</v>
      </c>
      <c r="D138" s="303"/>
    </row>
    <row r="139" ht="19.5" customHeight="1" spans="1:4">
      <c r="A139" s="210" t="s">
        <v>358</v>
      </c>
      <c r="B139" s="211" t="s">
        <v>359</v>
      </c>
      <c r="C139" s="304">
        <v>2780.97</v>
      </c>
      <c r="D139" s="303"/>
    </row>
    <row r="140" ht="19.5" customHeight="1" spans="1:4">
      <c r="A140" s="210" t="s">
        <v>360</v>
      </c>
      <c r="B140" s="211" t="s">
        <v>361</v>
      </c>
      <c r="C140" s="304">
        <v>1364.89</v>
      </c>
      <c r="D140" s="303"/>
    </row>
    <row r="141" ht="19.5" customHeight="1" spans="1:4">
      <c r="A141" s="210" t="s">
        <v>362</v>
      </c>
      <c r="B141" s="211" t="s">
        <v>363</v>
      </c>
      <c r="C141" s="304">
        <v>1416.08</v>
      </c>
      <c r="D141" s="303"/>
    </row>
    <row r="142" ht="19.5" customHeight="1" spans="1:4">
      <c r="A142" s="210" t="s">
        <v>364</v>
      </c>
      <c r="B142" s="211" t="s">
        <v>365</v>
      </c>
      <c r="C142" s="304">
        <v>2000.69</v>
      </c>
      <c r="D142" s="303"/>
    </row>
    <row r="143" s="286" customFormat="1" ht="19.5" customHeight="1" spans="1:4">
      <c r="A143" s="210" t="s">
        <v>366</v>
      </c>
      <c r="B143" s="211" t="s">
        <v>367</v>
      </c>
      <c r="C143" s="304">
        <v>2000.69</v>
      </c>
      <c r="D143" s="305"/>
    </row>
    <row r="144" ht="19.5" customHeight="1" spans="1:4">
      <c r="A144" s="210" t="s">
        <v>368</v>
      </c>
      <c r="B144" s="211" t="s">
        <v>128</v>
      </c>
      <c r="C144" s="304">
        <v>3025.93</v>
      </c>
      <c r="D144" s="303"/>
    </row>
    <row r="145" ht="19.5" customHeight="1" spans="1:4">
      <c r="A145" s="210" t="s">
        <v>369</v>
      </c>
      <c r="B145" s="211" t="s">
        <v>370</v>
      </c>
      <c r="C145" s="304">
        <v>366.96</v>
      </c>
      <c r="D145" s="303"/>
    </row>
    <row r="146" ht="19.5" customHeight="1" spans="1:4">
      <c r="A146" s="210" t="s">
        <v>371</v>
      </c>
      <c r="B146" s="211" t="s">
        <v>158</v>
      </c>
      <c r="C146" s="304">
        <v>329.74</v>
      </c>
      <c r="D146" s="303"/>
    </row>
    <row r="147" s="286" customFormat="1" ht="19.5" customHeight="1" spans="1:4">
      <c r="A147" s="210" t="s">
        <v>372</v>
      </c>
      <c r="B147" s="211" t="s">
        <v>160</v>
      </c>
      <c r="C147" s="304">
        <v>37.22</v>
      </c>
      <c r="D147" s="305"/>
    </row>
    <row r="148" ht="19.5" customHeight="1" spans="1:4">
      <c r="A148" s="210" t="s">
        <v>373</v>
      </c>
      <c r="B148" s="211" t="s">
        <v>374</v>
      </c>
      <c r="C148" s="304">
        <v>12.75</v>
      </c>
      <c r="D148" s="303"/>
    </row>
    <row r="149" s="286" customFormat="1" ht="19.5" customHeight="1" spans="1:4">
      <c r="A149" s="210" t="s">
        <v>375</v>
      </c>
      <c r="B149" s="211" t="s">
        <v>376</v>
      </c>
      <c r="C149" s="304">
        <v>12.75</v>
      </c>
      <c r="D149" s="305"/>
    </row>
    <row r="150" ht="19.5" customHeight="1" spans="1:4">
      <c r="A150" s="210" t="s">
        <v>377</v>
      </c>
      <c r="B150" s="211" t="s">
        <v>378</v>
      </c>
      <c r="C150" s="304">
        <v>2515.08</v>
      </c>
      <c r="D150" s="303"/>
    </row>
    <row r="151" s="286" customFormat="1" ht="19.5" customHeight="1" spans="1:4">
      <c r="A151" s="210" t="s">
        <v>379</v>
      </c>
      <c r="B151" s="211" t="s">
        <v>376</v>
      </c>
      <c r="C151" s="304">
        <v>545.08</v>
      </c>
      <c r="D151" s="305"/>
    </row>
    <row r="152" ht="19.5" customHeight="1" spans="1:4">
      <c r="A152" s="210" t="s">
        <v>380</v>
      </c>
      <c r="B152" s="211" t="s">
        <v>381</v>
      </c>
      <c r="C152" s="304">
        <v>1970</v>
      </c>
      <c r="D152" s="303"/>
    </row>
    <row r="153" s="286" customFormat="1" ht="19.5" customHeight="1" spans="1:4">
      <c r="A153" s="210" t="s">
        <v>382</v>
      </c>
      <c r="B153" s="211" t="s">
        <v>383</v>
      </c>
      <c r="C153" s="304">
        <v>131.14</v>
      </c>
      <c r="D153" s="305"/>
    </row>
    <row r="154" ht="19.5" customHeight="1" spans="1:4">
      <c r="A154" s="210" t="s">
        <v>384</v>
      </c>
      <c r="B154" s="211" t="s">
        <v>385</v>
      </c>
      <c r="C154" s="304">
        <v>30</v>
      </c>
      <c r="D154" s="303"/>
    </row>
    <row r="155" s="286" customFormat="1" ht="19.5" customHeight="1" spans="1:4">
      <c r="A155" s="210" t="s">
        <v>386</v>
      </c>
      <c r="B155" s="211" t="s">
        <v>387</v>
      </c>
      <c r="C155" s="304">
        <v>91.14</v>
      </c>
      <c r="D155" s="305"/>
    </row>
    <row r="156" s="286" customFormat="1" ht="19.5" customHeight="1" spans="1:4">
      <c r="A156" s="210" t="s">
        <v>388</v>
      </c>
      <c r="B156" s="211" t="s">
        <v>389</v>
      </c>
      <c r="C156" s="304">
        <v>10</v>
      </c>
      <c r="D156" s="305"/>
    </row>
    <row r="157" ht="19.5" customHeight="1" spans="1:4">
      <c r="A157" s="210" t="s">
        <v>390</v>
      </c>
      <c r="B157" s="211" t="s">
        <v>129</v>
      </c>
      <c r="C157" s="304">
        <v>9483.75</v>
      </c>
      <c r="D157" s="303"/>
    </row>
    <row r="158" ht="19.5" customHeight="1" spans="1:4">
      <c r="A158" s="210" t="s">
        <v>391</v>
      </c>
      <c r="B158" s="211" t="s">
        <v>392</v>
      </c>
      <c r="C158" s="304">
        <v>2863.71</v>
      </c>
      <c r="D158" s="303"/>
    </row>
    <row r="159" ht="19.5" customHeight="1" spans="1:4">
      <c r="A159" s="210" t="s">
        <v>393</v>
      </c>
      <c r="B159" s="211" t="s">
        <v>158</v>
      </c>
      <c r="C159" s="304">
        <v>436.74</v>
      </c>
      <c r="D159" s="303"/>
    </row>
    <row r="160" s="286" customFormat="1" ht="19.5" customHeight="1" spans="1:4">
      <c r="A160" s="210" t="s">
        <v>394</v>
      </c>
      <c r="B160" s="211" t="s">
        <v>395</v>
      </c>
      <c r="C160" s="304">
        <v>500</v>
      </c>
      <c r="D160" s="305"/>
    </row>
    <row r="161" ht="19.5" customHeight="1" spans="1:4">
      <c r="A161" s="210" t="s">
        <v>396</v>
      </c>
      <c r="B161" s="211" t="s">
        <v>397</v>
      </c>
      <c r="C161" s="304">
        <v>5</v>
      </c>
      <c r="D161" s="303"/>
    </row>
    <row r="162" ht="19.5" customHeight="1" spans="1:4">
      <c r="A162" s="210" t="s">
        <v>398</v>
      </c>
      <c r="B162" s="211" t="s">
        <v>399</v>
      </c>
      <c r="C162" s="304">
        <v>179.89</v>
      </c>
      <c r="D162" s="303"/>
    </row>
    <row r="163" ht="19.5" customHeight="1" spans="1:4">
      <c r="A163" s="210" t="s">
        <v>400</v>
      </c>
      <c r="B163" s="211" t="s">
        <v>401</v>
      </c>
      <c r="C163" s="304">
        <v>48</v>
      </c>
      <c r="D163" s="303"/>
    </row>
    <row r="164" ht="19.5" customHeight="1" spans="1:4">
      <c r="A164" s="210" t="s">
        <v>402</v>
      </c>
      <c r="B164" s="211" t="s">
        <v>403</v>
      </c>
      <c r="C164" s="304">
        <v>1694.08</v>
      </c>
      <c r="D164" s="303"/>
    </row>
    <row r="165" s="286" customFormat="1" ht="19.5" customHeight="1" spans="1:4">
      <c r="A165" s="210" t="s">
        <v>404</v>
      </c>
      <c r="B165" s="211" t="s">
        <v>405</v>
      </c>
      <c r="C165" s="304">
        <v>669.22</v>
      </c>
      <c r="D165" s="305"/>
    </row>
    <row r="166" ht="19.5" customHeight="1" spans="1:4">
      <c r="A166" s="210" t="s">
        <v>406</v>
      </c>
      <c r="B166" s="211" t="s">
        <v>407</v>
      </c>
      <c r="C166" s="304">
        <v>167.72</v>
      </c>
      <c r="D166" s="303"/>
    </row>
    <row r="167" ht="19.5" customHeight="1" spans="1:4">
      <c r="A167" s="210" t="s">
        <v>408</v>
      </c>
      <c r="B167" s="211" t="s">
        <v>409</v>
      </c>
      <c r="C167" s="304">
        <v>418</v>
      </c>
      <c r="D167" s="303"/>
    </row>
    <row r="168" ht="19.5" customHeight="1" spans="1:4">
      <c r="A168" s="210" t="s">
        <v>410</v>
      </c>
      <c r="B168" s="211" t="s">
        <v>411</v>
      </c>
      <c r="C168" s="304">
        <v>83.5</v>
      </c>
      <c r="D168" s="303"/>
    </row>
    <row r="169" ht="19.5" customHeight="1" spans="1:4">
      <c r="A169" s="210" t="s">
        <v>412</v>
      </c>
      <c r="B169" s="211" t="s">
        <v>413</v>
      </c>
      <c r="C169" s="304">
        <v>726.24</v>
      </c>
      <c r="D169" s="303"/>
    </row>
    <row r="170" ht="19.5" customHeight="1" spans="1:4">
      <c r="A170" s="210" t="s">
        <v>414</v>
      </c>
      <c r="B170" s="211" t="s">
        <v>415</v>
      </c>
      <c r="C170" s="304">
        <v>0</v>
      </c>
      <c r="D170" s="303"/>
    </row>
    <row r="171" ht="19.5" customHeight="1" spans="1:4">
      <c r="A171" s="210" t="s">
        <v>416</v>
      </c>
      <c r="B171" s="211" t="s">
        <v>417</v>
      </c>
      <c r="C171" s="304">
        <v>726.24</v>
      </c>
      <c r="D171" s="303"/>
    </row>
    <row r="172" s="286" customFormat="1" ht="19.5" customHeight="1" spans="1:4">
      <c r="A172" s="210" t="s">
        <v>418</v>
      </c>
      <c r="B172" s="211" t="s">
        <v>419</v>
      </c>
      <c r="C172" s="304">
        <v>885.04</v>
      </c>
      <c r="D172" s="305"/>
    </row>
    <row r="173" ht="19.5" customHeight="1" spans="1:4">
      <c r="A173" s="210" t="s">
        <v>420</v>
      </c>
      <c r="B173" s="211" t="s">
        <v>421</v>
      </c>
      <c r="C173" s="304">
        <v>885.04</v>
      </c>
      <c r="D173" s="303"/>
    </row>
    <row r="174" ht="19.5" customHeight="1" spans="1:4">
      <c r="A174" s="210" t="s">
        <v>422</v>
      </c>
      <c r="B174" s="211" t="s">
        <v>423</v>
      </c>
      <c r="C174" s="304">
        <v>1878.14</v>
      </c>
      <c r="D174" s="303"/>
    </row>
    <row r="175" ht="19.5" customHeight="1" spans="1:4">
      <c r="A175" s="210" t="s">
        <v>424</v>
      </c>
      <c r="B175" s="211" t="s">
        <v>425</v>
      </c>
      <c r="C175" s="304">
        <v>1878.14</v>
      </c>
      <c r="D175" s="303"/>
    </row>
    <row r="176" ht="19.5" customHeight="1" spans="1:4">
      <c r="A176" s="210" t="s">
        <v>426</v>
      </c>
      <c r="B176" s="211" t="s">
        <v>427</v>
      </c>
      <c r="C176" s="304">
        <v>2461.4</v>
      </c>
      <c r="D176" s="303"/>
    </row>
    <row r="177" ht="19.5" customHeight="1" spans="1:4">
      <c r="A177" s="210" t="s">
        <v>428</v>
      </c>
      <c r="B177" s="211" t="s">
        <v>429</v>
      </c>
      <c r="C177" s="304">
        <v>2461.4</v>
      </c>
      <c r="D177" s="303"/>
    </row>
    <row r="178" ht="19.5" customHeight="1" spans="1:4">
      <c r="A178" s="210" t="s">
        <v>430</v>
      </c>
      <c r="B178" s="211" t="s">
        <v>130</v>
      </c>
      <c r="C178" s="304">
        <f>C179+C185+C189+C196+C199+C207+C216+C221+C224+C230+C232+C238+C240+C243+C249</f>
        <v>138691</v>
      </c>
      <c r="D178" s="303"/>
    </row>
    <row r="179" ht="19.5" customHeight="1" spans="1:4">
      <c r="A179" s="210" t="s">
        <v>431</v>
      </c>
      <c r="B179" s="211" t="s">
        <v>432</v>
      </c>
      <c r="C179" s="304">
        <v>5306.49</v>
      </c>
      <c r="D179" s="303"/>
    </row>
    <row r="180" ht="19.5" customHeight="1" spans="1:4">
      <c r="A180" s="210" t="s">
        <v>433</v>
      </c>
      <c r="B180" s="211" t="s">
        <v>158</v>
      </c>
      <c r="C180" s="304">
        <v>729.56</v>
      </c>
      <c r="D180" s="303"/>
    </row>
    <row r="181" ht="19.5" customHeight="1" spans="1:4">
      <c r="A181" s="210" t="s">
        <v>434</v>
      </c>
      <c r="B181" s="211" t="s">
        <v>160</v>
      </c>
      <c r="C181" s="304">
        <v>19.52</v>
      </c>
      <c r="D181" s="303"/>
    </row>
    <row r="182" ht="19.5" customHeight="1" spans="1:4">
      <c r="A182" s="210" t="s">
        <v>435</v>
      </c>
      <c r="B182" s="211" t="s">
        <v>174</v>
      </c>
      <c r="C182" s="304">
        <v>3376.56</v>
      </c>
      <c r="D182" s="303"/>
    </row>
    <row r="183" ht="19.5" customHeight="1" spans="1:4">
      <c r="A183" s="210" t="s">
        <v>436</v>
      </c>
      <c r="B183" s="211" t="s">
        <v>176</v>
      </c>
      <c r="C183" s="304">
        <v>962.36</v>
      </c>
      <c r="D183" s="303"/>
    </row>
    <row r="184" ht="19.5" customHeight="1" spans="1:4">
      <c r="A184" s="210" t="s">
        <v>437</v>
      </c>
      <c r="B184" s="211" t="s">
        <v>438</v>
      </c>
      <c r="C184" s="304">
        <v>218.49</v>
      </c>
      <c r="D184" s="303"/>
    </row>
    <row r="185" s="286" customFormat="1" ht="19.5" customHeight="1" spans="1:4">
      <c r="A185" s="210" t="s">
        <v>439</v>
      </c>
      <c r="B185" s="211" t="s">
        <v>440</v>
      </c>
      <c r="C185" s="304">
        <v>1778.09</v>
      </c>
      <c r="D185" s="305"/>
    </row>
    <row r="186" ht="19.5" customHeight="1" spans="1:4">
      <c r="A186" s="210" t="s">
        <v>441</v>
      </c>
      <c r="B186" s="211" t="s">
        <v>158</v>
      </c>
      <c r="C186" s="304">
        <v>326.87</v>
      </c>
      <c r="D186" s="303"/>
    </row>
    <row r="187" s="286" customFormat="1" ht="19.5" customHeight="1" spans="1:4">
      <c r="A187" s="210" t="s">
        <v>442</v>
      </c>
      <c r="B187" s="211" t="s">
        <v>174</v>
      </c>
      <c r="C187" s="304">
        <v>1331.22</v>
      </c>
      <c r="D187" s="305"/>
    </row>
    <row r="188" ht="19.5" customHeight="1" spans="1:4">
      <c r="A188" s="210" t="s">
        <v>443</v>
      </c>
      <c r="B188" s="211" t="s">
        <v>444</v>
      </c>
      <c r="C188" s="304">
        <v>120</v>
      </c>
      <c r="D188" s="303"/>
    </row>
    <row r="189" s="286" customFormat="1" ht="19.5" customHeight="1" spans="1:4">
      <c r="A189" s="210" t="s">
        <v>445</v>
      </c>
      <c r="B189" s="211" t="s">
        <v>446</v>
      </c>
      <c r="C189" s="304">
        <f>SUM(C190:C195)</f>
        <v>92812.57</v>
      </c>
      <c r="D189" s="305"/>
    </row>
    <row r="190" ht="19.5" customHeight="1" spans="1:4">
      <c r="A190" s="210" t="s">
        <v>447</v>
      </c>
      <c r="B190" s="211" t="s">
        <v>448</v>
      </c>
      <c r="C190" s="304">
        <v>1993.2</v>
      </c>
      <c r="D190" s="303"/>
    </row>
    <row r="191" ht="19.5" customHeight="1" spans="1:4">
      <c r="A191" s="210" t="s">
        <v>449</v>
      </c>
      <c r="B191" s="211" t="s">
        <v>450</v>
      </c>
      <c r="C191" s="304">
        <v>1868.26</v>
      </c>
      <c r="D191" s="303"/>
    </row>
    <row r="192" ht="19.5" customHeight="1" spans="1:4">
      <c r="A192" s="210" t="s">
        <v>451</v>
      </c>
      <c r="B192" s="211" t="s">
        <v>452</v>
      </c>
      <c r="C192" s="304">
        <v>12404.69</v>
      </c>
      <c r="D192" s="303"/>
    </row>
    <row r="193" ht="19.5" customHeight="1" spans="1:4">
      <c r="A193" s="210" t="s">
        <v>453</v>
      </c>
      <c r="B193" s="211" t="s">
        <v>454</v>
      </c>
      <c r="C193" s="304">
        <v>241.69</v>
      </c>
      <c r="D193" s="303"/>
    </row>
    <row r="194" s="286" customFormat="1" ht="19.5" customHeight="1" spans="1:4">
      <c r="A194" s="210" t="s">
        <v>455</v>
      </c>
      <c r="B194" s="211" t="s">
        <v>456</v>
      </c>
      <c r="C194" s="304">
        <v>76120</v>
      </c>
      <c r="D194" s="305"/>
    </row>
    <row r="195" ht="19.5" customHeight="1" spans="1:4">
      <c r="A195" s="210" t="s">
        <v>457</v>
      </c>
      <c r="B195" s="211" t="s">
        <v>458</v>
      </c>
      <c r="C195" s="304">
        <v>184.73</v>
      </c>
      <c r="D195" s="303"/>
    </row>
    <row r="196" s="286" customFormat="1" ht="19.5" customHeight="1" spans="1:4">
      <c r="A196" s="210" t="s">
        <v>459</v>
      </c>
      <c r="B196" s="211" t="s">
        <v>460</v>
      </c>
      <c r="C196" s="304">
        <v>1992</v>
      </c>
      <c r="D196" s="305"/>
    </row>
    <row r="197" ht="19.5" customHeight="1" spans="1:4">
      <c r="A197" s="210" t="s">
        <v>461</v>
      </c>
      <c r="B197" s="211" t="s">
        <v>462</v>
      </c>
      <c r="C197" s="304">
        <v>1572</v>
      </c>
      <c r="D197" s="303"/>
    </row>
    <row r="198" ht="19.5" customHeight="1" spans="1:4">
      <c r="A198" s="210" t="s">
        <v>463</v>
      </c>
      <c r="B198" s="211" t="s">
        <v>464</v>
      </c>
      <c r="C198" s="304">
        <v>420</v>
      </c>
      <c r="D198" s="303"/>
    </row>
    <row r="199" s="286" customFormat="1" ht="19.5" customHeight="1" spans="1:4">
      <c r="A199" s="210" t="s">
        <v>465</v>
      </c>
      <c r="B199" s="211" t="s">
        <v>466</v>
      </c>
      <c r="C199" s="304">
        <f>SUM(C200:C206)</f>
        <v>2038</v>
      </c>
      <c r="D199" s="305"/>
    </row>
    <row r="200" ht="19.5" customHeight="1" spans="1:4">
      <c r="A200" s="210" t="s">
        <v>467</v>
      </c>
      <c r="B200" s="211" t="s">
        <v>468</v>
      </c>
      <c r="C200" s="304">
        <v>1961</v>
      </c>
      <c r="D200" s="303"/>
    </row>
    <row r="201" s="286" customFormat="1" ht="19.5" customHeight="1" spans="1:4">
      <c r="A201" s="210" t="s">
        <v>469</v>
      </c>
      <c r="B201" s="211" t="s">
        <v>470</v>
      </c>
      <c r="C201" s="304">
        <v>0</v>
      </c>
      <c r="D201" s="305"/>
    </row>
    <row r="202" ht="19.5" customHeight="1" spans="1:4">
      <c r="A202" s="210" t="s">
        <v>471</v>
      </c>
      <c r="B202" s="211" t="s">
        <v>472</v>
      </c>
      <c r="C202" s="304">
        <v>7</v>
      </c>
      <c r="D202" s="303"/>
    </row>
    <row r="203" ht="19.5" customHeight="1" spans="1:4">
      <c r="A203" s="210" t="s">
        <v>473</v>
      </c>
      <c r="B203" s="211" t="s">
        <v>474</v>
      </c>
      <c r="C203" s="304">
        <v>0</v>
      </c>
      <c r="D203" s="303"/>
    </row>
    <row r="204" s="286" customFormat="1" ht="19.5" customHeight="1" spans="1:4">
      <c r="A204" s="210" t="s">
        <v>475</v>
      </c>
      <c r="B204" s="211" t="s">
        <v>476</v>
      </c>
      <c r="C204" s="304">
        <v>0</v>
      </c>
      <c r="D204" s="305"/>
    </row>
    <row r="205" ht="19.5" customHeight="1" spans="1:4">
      <c r="A205" s="210" t="s">
        <v>477</v>
      </c>
      <c r="B205" s="211" t="s">
        <v>478</v>
      </c>
      <c r="C205" s="304">
        <v>0</v>
      </c>
      <c r="D205" s="303"/>
    </row>
    <row r="206" s="286" customFormat="1" ht="19.5" customHeight="1" spans="1:4">
      <c r="A206" s="210" t="s">
        <v>479</v>
      </c>
      <c r="B206" s="211" t="s">
        <v>480</v>
      </c>
      <c r="C206" s="304">
        <v>70</v>
      </c>
      <c r="D206" s="305"/>
    </row>
    <row r="207" ht="19.5" customHeight="1" spans="1:4">
      <c r="A207" s="210" t="s">
        <v>481</v>
      </c>
      <c r="B207" s="211" t="s">
        <v>482</v>
      </c>
      <c r="C207" s="304">
        <f>SUM(C208:C215)</f>
        <v>7453.67</v>
      </c>
      <c r="D207" s="303"/>
    </row>
    <row r="208" ht="19.5" customHeight="1" spans="1:4">
      <c r="A208" s="210" t="s">
        <v>483</v>
      </c>
      <c r="B208" s="211" t="s">
        <v>484</v>
      </c>
      <c r="C208" s="304">
        <v>5640.41</v>
      </c>
      <c r="D208" s="303"/>
    </row>
    <row r="209" ht="19.5" customHeight="1" spans="1:4">
      <c r="A209" s="210" t="s">
        <v>485</v>
      </c>
      <c r="B209" s="211" t="s">
        <v>486</v>
      </c>
      <c r="C209" s="304">
        <v>697.46</v>
      </c>
      <c r="D209" s="303"/>
    </row>
    <row r="210" ht="19.5" customHeight="1" spans="1:4">
      <c r="A210" s="210" t="s">
        <v>487</v>
      </c>
      <c r="B210" s="211" t="s">
        <v>488</v>
      </c>
      <c r="C210" s="304">
        <v>54.21</v>
      </c>
      <c r="D210" s="303"/>
    </row>
    <row r="211" s="286" customFormat="1" ht="19.5" customHeight="1" spans="1:4">
      <c r="A211" s="210" t="s">
        <v>489</v>
      </c>
      <c r="B211" s="211" t="s">
        <v>490</v>
      </c>
      <c r="C211" s="304">
        <v>475.06</v>
      </c>
      <c r="D211" s="305"/>
    </row>
    <row r="212" ht="19.5" customHeight="1" spans="1:4">
      <c r="A212" s="210" t="s">
        <v>491</v>
      </c>
      <c r="B212" s="211" t="s">
        <v>492</v>
      </c>
      <c r="C212" s="304">
        <v>182.59</v>
      </c>
      <c r="D212" s="303"/>
    </row>
    <row r="213" s="286" customFormat="1" ht="19.5" customHeight="1" spans="1:4">
      <c r="A213" s="210" t="s">
        <v>493</v>
      </c>
      <c r="B213" s="211" t="s">
        <v>494</v>
      </c>
      <c r="C213" s="304">
        <v>18.87</v>
      </c>
      <c r="D213" s="305"/>
    </row>
    <row r="214" s="286" customFormat="1" ht="19.5" customHeight="1" spans="1:4">
      <c r="A214" s="210" t="s">
        <v>495</v>
      </c>
      <c r="B214" s="211" t="s">
        <v>496</v>
      </c>
      <c r="C214" s="304">
        <v>8.05</v>
      </c>
      <c r="D214" s="305"/>
    </row>
    <row r="215" ht="19.5" customHeight="1" spans="1:4">
      <c r="A215" s="210" t="s">
        <v>497</v>
      </c>
      <c r="B215" s="211" t="s">
        <v>498</v>
      </c>
      <c r="C215" s="304">
        <v>377.02</v>
      </c>
      <c r="D215" s="303"/>
    </row>
    <row r="216" ht="19.5" customHeight="1" spans="1:4">
      <c r="A216" s="210" t="s">
        <v>499</v>
      </c>
      <c r="B216" s="211" t="s">
        <v>500</v>
      </c>
      <c r="C216" s="304">
        <v>2602.03</v>
      </c>
      <c r="D216" s="303"/>
    </row>
    <row r="217" s="286" customFormat="1" ht="19.5" customHeight="1" spans="1:4">
      <c r="A217" s="210" t="s">
        <v>501</v>
      </c>
      <c r="B217" s="211" t="s">
        <v>502</v>
      </c>
      <c r="C217" s="304">
        <v>536.27</v>
      </c>
      <c r="D217" s="305"/>
    </row>
    <row r="218" ht="19.5" customHeight="1" spans="1:4">
      <c r="A218" s="210" t="s">
        <v>503</v>
      </c>
      <c r="B218" s="211" t="s">
        <v>504</v>
      </c>
      <c r="C218" s="304">
        <v>50</v>
      </c>
      <c r="D218" s="303"/>
    </row>
    <row r="219" s="286" customFormat="1" ht="19.5" customHeight="1" spans="1:4">
      <c r="A219" s="210" t="s">
        <v>505</v>
      </c>
      <c r="B219" s="211" t="s">
        <v>506</v>
      </c>
      <c r="C219" s="304">
        <v>1808.9</v>
      </c>
      <c r="D219" s="305"/>
    </row>
    <row r="220" ht="19.5" customHeight="1" spans="1:4">
      <c r="A220" s="210" t="s">
        <v>507</v>
      </c>
      <c r="B220" s="211" t="s">
        <v>508</v>
      </c>
      <c r="C220" s="304">
        <v>206.86</v>
      </c>
      <c r="D220" s="303"/>
    </row>
    <row r="221" s="286" customFormat="1" ht="19.5" customHeight="1" spans="1:4">
      <c r="A221" s="210" t="s">
        <v>509</v>
      </c>
      <c r="B221" s="211" t="s">
        <v>510</v>
      </c>
      <c r="C221" s="304">
        <v>960</v>
      </c>
      <c r="D221" s="305"/>
    </row>
    <row r="222" ht="19.5" customHeight="1" spans="1:4">
      <c r="A222" s="210" t="s">
        <v>511</v>
      </c>
      <c r="B222" s="211" t="s">
        <v>512</v>
      </c>
      <c r="C222" s="304">
        <v>0</v>
      </c>
      <c r="D222" s="303"/>
    </row>
    <row r="223" ht="19.5" customHeight="1" spans="1:4">
      <c r="A223" s="210" t="s">
        <v>513</v>
      </c>
      <c r="B223" s="211" t="s">
        <v>514</v>
      </c>
      <c r="C223" s="304">
        <v>960</v>
      </c>
      <c r="D223" s="303"/>
    </row>
    <row r="224" ht="19.5" customHeight="1" spans="1:4">
      <c r="A224" s="210" t="s">
        <v>515</v>
      </c>
      <c r="B224" s="211" t="s">
        <v>516</v>
      </c>
      <c r="C224" s="304">
        <v>2730.03</v>
      </c>
      <c r="D224" s="303"/>
    </row>
    <row r="225" ht="19.5" customHeight="1" spans="1:4">
      <c r="A225" s="210" t="s">
        <v>517</v>
      </c>
      <c r="B225" s="211" t="s">
        <v>174</v>
      </c>
      <c r="C225" s="304">
        <v>294.03</v>
      </c>
      <c r="D225" s="303"/>
    </row>
    <row r="226" ht="19.5" customHeight="1" spans="1:4">
      <c r="A226" s="210" t="s">
        <v>518</v>
      </c>
      <c r="B226" s="211" t="s">
        <v>519</v>
      </c>
      <c r="C226" s="304">
        <v>111.2</v>
      </c>
      <c r="D226" s="303"/>
    </row>
    <row r="227" s="286" customFormat="1" ht="19.5" customHeight="1" spans="1:4">
      <c r="A227" s="210" t="s">
        <v>520</v>
      </c>
      <c r="B227" s="211" t="s">
        <v>521</v>
      </c>
      <c r="C227" s="304">
        <v>197.12</v>
      </c>
      <c r="D227" s="305"/>
    </row>
    <row r="228" ht="19.5" customHeight="1" spans="1:4">
      <c r="A228" s="210" t="s">
        <v>522</v>
      </c>
      <c r="B228" s="211" t="s">
        <v>523</v>
      </c>
      <c r="C228" s="304">
        <v>1811</v>
      </c>
      <c r="D228" s="303"/>
    </row>
    <row r="229" s="286" customFormat="1" ht="19.5" customHeight="1" spans="1:4">
      <c r="A229" s="210" t="s">
        <v>524</v>
      </c>
      <c r="B229" s="211" t="s">
        <v>525</v>
      </c>
      <c r="C229" s="304">
        <v>316.68</v>
      </c>
      <c r="D229" s="305"/>
    </row>
    <row r="230" ht="19.5" customHeight="1" spans="1:4">
      <c r="A230" s="210" t="s">
        <v>526</v>
      </c>
      <c r="B230" s="211" t="s">
        <v>527</v>
      </c>
      <c r="C230" s="304">
        <v>58.82</v>
      </c>
      <c r="D230" s="303"/>
    </row>
    <row r="231" ht="19.5" customHeight="1" spans="1:4">
      <c r="A231" s="210" t="s">
        <v>528</v>
      </c>
      <c r="B231" s="211" t="s">
        <v>158</v>
      </c>
      <c r="C231" s="304">
        <v>58.82</v>
      </c>
      <c r="D231" s="303"/>
    </row>
    <row r="232" ht="19.5" customHeight="1" spans="1:4">
      <c r="A232" s="210" t="s">
        <v>529</v>
      </c>
      <c r="B232" s="211" t="s">
        <v>530</v>
      </c>
      <c r="C232" s="304">
        <v>2400</v>
      </c>
      <c r="D232" s="303"/>
    </row>
    <row r="233" ht="19.5" customHeight="1" spans="1:4">
      <c r="A233" s="210" t="s">
        <v>531</v>
      </c>
      <c r="B233" s="211" t="s">
        <v>532</v>
      </c>
      <c r="C233" s="304">
        <v>2400</v>
      </c>
      <c r="D233" s="303"/>
    </row>
    <row r="234" s="286" customFormat="1" ht="19.5" customHeight="1" spans="1:4">
      <c r="A234" s="210" t="s">
        <v>533</v>
      </c>
      <c r="B234" s="211" t="s">
        <v>534</v>
      </c>
      <c r="C234" s="304">
        <v>0</v>
      </c>
      <c r="D234" s="305"/>
    </row>
    <row r="235" ht="19.5" customHeight="1" spans="1:4">
      <c r="A235" s="210" t="s">
        <v>535</v>
      </c>
      <c r="B235" s="211" t="s">
        <v>536</v>
      </c>
      <c r="C235" s="304">
        <v>0</v>
      </c>
      <c r="D235" s="306"/>
    </row>
    <row r="236" s="286" customFormat="1" ht="19.5" customHeight="1" spans="1:4">
      <c r="A236" s="210" t="s">
        <v>537</v>
      </c>
      <c r="B236" s="211" t="s">
        <v>538</v>
      </c>
      <c r="C236" s="304">
        <v>0</v>
      </c>
      <c r="D236" s="305"/>
    </row>
    <row r="237" ht="19.5" customHeight="1" spans="1:4">
      <c r="A237" s="210" t="s">
        <v>539</v>
      </c>
      <c r="B237" s="211" t="s">
        <v>540</v>
      </c>
      <c r="C237" s="304">
        <v>0</v>
      </c>
      <c r="D237" s="303"/>
    </row>
    <row r="238" s="286" customFormat="1" ht="19.5" customHeight="1" spans="1:4">
      <c r="A238" s="210" t="s">
        <v>541</v>
      </c>
      <c r="B238" s="211" t="s">
        <v>542</v>
      </c>
      <c r="C238" s="304">
        <v>290</v>
      </c>
      <c r="D238" s="305"/>
    </row>
    <row r="239" ht="19.5" customHeight="1" spans="1:4">
      <c r="A239" s="210" t="s">
        <v>543</v>
      </c>
      <c r="B239" s="211" t="s">
        <v>544</v>
      </c>
      <c r="C239" s="304">
        <v>290</v>
      </c>
      <c r="D239" s="303"/>
    </row>
    <row r="240" s="286" customFormat="1" ht="19.5" customHeight="1" spans="1:4">
      <c r="A240" s="210" t="s">
        <v>545</v>
      </c>
      <c r="B240" s="211" t="s">
        <v>546</v>
      </c>
      <c r="C240" s="304">
        <f>SUM(C241:C242)</f>
        <v>16576.73</v>
      </c>
      <c r="D240" s="305"/>
    </row>
    <row r="241" ht="19.5" customHeight="1" spans="1:4">
      <c r="A241" s="210" t="s">
        <v>547</v>
      </c>
      <c r="B241" s="211" t="s">
        <v>548</v>
      </c>
      <c r="C241" s="304">
        <v>13687.48</v>
      </c>
      <c r="D241" s="303"/>
    </row>
    <row r="242" ht="19.5" customHeight="1" spans="1:4">
      <c r="A242" s="210" t="s">
        <v>549</v>
      </c>
      <c r="B242" s="211" t="s">
        <v>550</v>
      </c>
      <c r="C242" s="304">
        <v>2889.25</v>
      </c>
      <c r="D242" s="303"/>
    </row>
    <row r="243" s="286" customFormat="1" ht="19.5" customHeight="1" spans="1:4">
      <c r="A243" s="210" t="s">
        <v>551</v>
      </c>
      <c r="B243" s="211" t="s">
        <v>552</v>
      </c>
      <c r="C243" s="304">
        <v>855.05</v>
      </c>
      <c r="D243" s="305"/>
    </row>
    <row r="244" ht="19.5" customHeight="1" spans="1:4">
      <c r="A244" s="210" t="s">
        <v>553</v>
      </c>
      <c r="B244" s="211" t="s">
        <v>158</v>
      </c>
      <c r="C244" s="304">
        <v>200.1</v>
      </c>
      <c r="D244" s="303"/>
    </row>
    <row r="245" s="286" customFormat="1" ht="19.5" customHeight="1" spans="1:4">
      <c r="A245" s="210" t="s">
        <v>554</v>
      </c>
      <c r="B245" s="211" t="s">
        <v>555</v>
      </c>
      <c r="C245" s="304">
        <v>66.26</v>
      </c>
      <c r="D245" s="305"/>
    </row>
    <row r="246" s="286" customFormat="1" ht="19.5" customHeight="1" spans="1:4">
      <c r="A246" s="210" t="s">
        <v>556</v>
      </c>
      <c r="B246" s="211" t="s">
        <v>557</v>
      </c>
      <c r="C246" s="304">
        <v>0</v>
      </c>
      <c r="D246" s="305"/>
    </row>
    <row r="247" ht="19.5" customHeight="1" spans="1:4">
      <c r="A247" s="210" t="s">
        <v>558</v>
      </c>
      <c r="B247" s="211" t="s">
        <v>176</v>
      </c>
      <c r="C247" s="304">
        <v>537.04</v>
      </c>
      <c r="D247" s="303"/>
    </row>
    <row r="248" ht="19.5" customHeight="1" spans="1:4">
      <c r="A248" s="210" t="s">
        <v>559</v>
      </c>
      <c r="B248" s="211" t="s">
        <v>560</v>
      </c>
      <c r="C248" s="304">
        <v>51.65</v>
      </c>
      <c r="D248" s="303"/>
    </row>
    <row r="249" s="286" customFormat="1" ht="19.5" customHeight="1" spans="1:4">
      <c r="A249" s="210" t="s">
        <v>561</v>
      </c>
      <c r="B249" s="211" t="s">
        <v>562</v>
      </c>
      <c r="C249" s="304">
        <v>837.52</v>
      </c>
      <c r="D249" s="305"/>
    </row>
    <row r="250" ht="19.5" customHeight="1" spans="1:4">
      <c r="A250" s="210" t="s">
        <v>563</v>
      </c>
      <c r="B250" s="211" t="s">
        <v>564</v>
      </c>
      <c r="C250" s="304">
        <v>837.52</v>
      </c>
      <c r="D250" s="303"/>
    </row>
    <row r="251" ht="19.5" customHeight="1" spans="1:4">
      <c r="A251" s="210" t="s">
        <v>565</v>
      </c>
      <c r="B251" s="211" t="s">
        <v>131</v>
      </c>
      <c r="C251" s="304">
        <f>C252+C256+C259+C261+C267+C269+C273+C275+C277+C280+C285+C287+C289</f>
        <v>81317.78</v>
      </c>
      <c r="D251" s="303"/>
    </row>
    <row r="252" ht="19.5" customHeight="1" spans="1:4">
      <c r="A252" s="210" t="s">
        <v>566</v>
      </c>
      <c r="B252" s="211" t="s">
        <v>567</v>
      </c>
      <c r="C252" s="304">
        <v>948.87</v>
      </c>
      <c r="D252" s="303"/>
    </row>
    <row r="253" s="286" customFormat="1" ht="19.5" customHeight="1" spans="1:4">
      <c r="A253" s="210" t="s">
        <v>568</v>
      </c>
      <c r="B253" s="211" t="s">
        <v>158</v>
      </c>
      <c r="C253" s="304">
        <v>514.54</v>
      </c>
      <c r="D253" s="305"/>
    </row>
    <row r="254" ht="19.5" customHeight="1" spans="1:4">
      <c r="A254" s="210" t="s">
        <v>569</v>
      </c>
      <c r="B254" s="211" t="s">
        <v>174</v>
      </c>
      <c r="C254" s="304">
        <v>327.33</v>
      </c>
      <c r="D254" s="303"/>
    </row>
    <row r="255" s="286" customFormat="1" ht="19.5" customHeight="1" spans="1:4">
      <c r="A255" s="210" t="s">
        <v>570</v>
      </c>
      <c r="B255" s="211" t="s">
        <v>571</v>
      </c>
      <c r="C255" s="304">
        <v>107</v>
      </c>
      <c r="D255" s="305"/>
    </row>
    <row r="256" ht="19.5" customHeight="1" spans="1:4">
      <c r="A256" s="210" t="s">
        <v>572</v>
      </c>
      <c r="B256" s="211" t="s">
        <v>573</v>
      </c>
      <c r="C256" s="304">
        <v>740</v>
      </c>
      <c r="D256" s="303"/>
    </row>
    <row r="257" s="286" customFormat="1" ht="19.5" customHeight="1" spans="1:4">
      <c r="A257" s="210" t="s">
        <v>574</v>
      </c>
      <c r="B257" s="211" t="s">
        <v>575</v>
      </c>
      <c r="C257" s="304">
        <v>444</v>
      </c>
      <c r="D257" s="305"/>
    </row>
    <row r="258" ht="19.5" customHeight="1" spans="1:4">
      <c r="A258" s="210" t="s">
        <v>576</v>
      </c>
      <c r="B258" s="211" t="s">
        <v>577</v>
      </c>
      <c r="C258" s="304">
        <v>296</v>
      </c>
      <c r="D258" s="303"/>
    </row>
    <row r="259" s="286" customFormat="1" ht="19.5" customHeight="1" spans="1:4">
      <c r="A259" s="210" t="s">
        <v>578</v>
      </c>
      <c r="B259" s="211" t="s">
        <v>579</v>
      </c>
      <c r="C259" s="304">
        <v>90</v>
      </c>
      <c r="D259" s="305"/>
    </row>
    <row r="260" ht="19.5" customHeight="1" spans="1:4">
      <c r="A260" s="210" t="s">
        <v>580</v>
      </c>
      <c r="B260" s="211" t="s">
        <v>581</v>
      </c>
      <c r="C260" s="304">
        <v>90</v>
      </c>
      <c r="D260" s="303"/>
    </row>
    <row r="261" s="286" customFormat="1" ht="19.5" customHeight="1" spans="1:4">
      <c r="A261" s="210" t="s">
        <v>582</v>
      </c>
      <c r="B261" s="211" t="s">
        <v>583</v>
      </c>
      <c r="C261" s="304">
        <v>2858.04</v>
      </c>
      <c r="D261" s="305"/>
    </row>
    <row r="262" s="286" customFormat="1" ht="19.5" customHeight="1" spans="1:4">
      <c r="A262" s="210" t="s">
        <v>584</v>
      </c>
      <c r="B262" s="211" t="s">
        <v>585</v>
      </c>
      <c r="C262" s="304">
        <v>1596.29</v>
      </c>
      <c r="D262" s="305"/>
    </row>
    <row r="263" ht="19.5" customHeight="1" spans="1:4">
      <c r="A263" s="210" t="s">
        <v>586</v>
      </c>
      <c r="B263" s="211" t="s">
        <v>587</v>
      </c>
      <c r="C263" s="304">
        <v>483.75</v>
      </c>
      <c r="D263" s="303"/>
    </row>
    <row r="264" ht="19.5" customHeight="1" spans="1:4">
      <c r="A264" s="210" t="s">
        <v>588</v>
      </c>
      <c r="B264" s="211" t="s">
        <v>589</v>
      </c>
      <c r="C264" s="304">
        <v>12</v>
      </c>
      <c r="D264" s="303"/>
    </row>
    <row r="265" s="286" customFormat="1" ht="19.5" customHeight="1" spans="1:4">
      <c r="A265" s="210" t="s">
        <v>590</v>
      </c>
      <c r="B265" s="211" t="s">
        <v>591</v>
      </c>
      <c r="C265" s="304">
        <v>50</v>
      </c>
      <c r="D265" s="305"/>
    </row>
    <row r="266" ht="19.5" customHeight="1" spans="1:4">
      <c r="A266" s="210" t="s">
        <v>592</v>
      </c>
      <c r="B266" s="211" t="s">
        <v>593</v>
      </c>
      <c r="C266" s="304">
        <v>716</v>
      </c>
      <c r="D266" s="303"/>
    </row>
    <row r="267" s="286" customFormat="1" ht="19.5" customHeight="1" spans="1:4">
      <c r="A267" s="210" t="s">
        <v>594</v>
      </c>
      <c r="B267" s="211" t="s">
        <v>595</v>
      </c>
      <c r="C267" s="304">
        <v>4898.5</v>
      </c>
      <c r="D267" s="305"/>
    </row>
    <row r="268" ht="19.5" customHeight="1" spans="1:4">
      <c r="A268" s="210" t="s">
        <v>596</v>
      </c>
      <c r="B268" s="211" t="s">
        <v>597</v>
      </c>
      <c r="C268" s="304">
        <v>4898.5</v>
      </c>
      <c r="D268" s="303"/>
    </row>
    <row r="269" s="286" customFormat="1" ht="19.5" customHeight="1" spans="1:4">
      <c r="A269" s="210" t="s">
        <v>598</v>
      </c>
      <c r="B269" s="211" t="s">
        <v>599</v>
      </c>
      <c r="C269" s="304">
        <f>SUM(C270:C272)</f>
        <v>9585.29</v>
      </c>
      <c r="D269" s="305"/>
    </row>
    <row r="270" s="286" customFormat="1" ht="19.5" customHeight="1" spans="1:4">
      <c r="A270" s="210" t="s">
        <v>600</v>
      </c>
      <c r="B270" s="211" t="s">
        <v>601</v>
      </c>
      <c r="C270" s="304">
        <v>5621.09</v>
      </c>
      <c r="D270" s="305"/>
    </row>
    <row r="271" ht="19.5" customHeight="1" spans="1:4">
      <c r="A271" s="210" t="s">
        <v>602</v>
      </c>
      <c r="B271" s="211" t="s">
        <v>603</v>
      </c>
      <c r="C271" s="304">
        <v>2485.36</v>
      </c>
      <c r="D271" s="303"/>
    </row>
    <row r="272" ht="19.5" customHeight="1" spans="1:4">
      <c r="A272" s="210" t="s">
        <v>604</v>
      </c>
      <c r="B272" s="211" t="s">
        <v>605</v>
      </c>
      <c r="C272" s="304">
        <v>1478.84</v>
      </c>
      <c r="D272" s="303"/>
    </row>
    <row r="273" ht="19.5" customHeight="1" spans="1:4">
      <c r="A273" s="210" t="s">
        <v>606</v>
      </c>
      <c r="B273" s="211" t="s">
        <v>607</v>
      </c>
      <c r="C273" s="304">
        <v>53898.2</v>
      </c>
      <c r="D273" s="303"/>
    </row>
    <row r="274" ht="19.5" customHeight="1" spans="1:4">
      <c r="A274" s="210" t="s">
        <v>608</v>
      </c>
      <c r="B274" s="211" t="s">
        <v>609</v>
      </c>
      <c r="C274" s="304">
        <v>53898.2</v>
      </c>
      <c r="D274" s="303"/>
    </row>
    <row r="275" ht="19.5" customHeight="1" spans="1:4">
      <c r="A275" s="210" t="s">
        <v>610</v>
      </c>
      <c r="B275" s="211" t="s">
        <v>611</v>
      </c>
      <c r="C275" s="304">
        <v>5893.1</v>
      </c>
      <c r="D275" s="303"/>
    </row>
    <row r="276" ht="19.5" customHeight="1" spans="1:4">
      <c r="A276" s="210" t="s">
        <v>612</v>
      </c>
      <c r="B276" s="211" t="s">
        <v>613</v>
      </c>
      <c r="C276" s="304">
        <v>5893.1</v>
      </c>
      <c r="D276" s="303"/>
    </row>
    <row r="277" ht="19.5" customHeight="1" spans="1:4">
      <c r="A277" s="210" t="s">
        <v>614</v>
      </c>
      <c r="B277" s="211" t="s">
        <v>615</v>
      </c>
      <c r="C277" s="304">
        <v>258.77</v>
      </c>
      <c r="D277" s="303"/>
    </row>
    <row r="278" ht="19.5" customHeight="1" spans="1:4">
      <c r="A278" s="210" t="s">
        <v>616</v>
      </c>
      <c r="B278" s="211" t="s">
        <v>617</v>
      </c>
      <c r="C278" s="304">
        <v>58.77</v>
      </c>
      <c r="D278" s="303"/>
    </row>
    <row r="279" ht="19.5" customHeight="1" spans="1:4">
      <c r="A279" s="210" t="s">
        <v>618</v>
      </c>
      <c r="B279" s="211" t="s">
        <v>619</v>
      </c>
      <c r="C279" s="304">
        <v>200</v>
      </c>
      <c r="D279" s="303"/>
    </row>
    <row r="280" ht="19.5" customHeight="1" spans="1:4">
      <c r="A280" s="210" t="s">
        <v>620</v>
      </c>
      <c r="B280" s="211" t="s">
        <v>621</v>
      </c>
      <c r="C280" s="304">
        <v>1556.28</v>
      </c>
      <c r="D280" s="303"/>
    </row>
    <row r="281" ht="19.5" customHeight="1" spans="1:4">
      <c r="A281" s="210" t="s">
        <v>622</v>
      </c>
      <c r="B281" s="211" t="s">
        <v>158</v>
      </c>
      <c r="C281" s="304">
        <v>280.86</v>
      </c>
      <c r="D281" s="303"/>
    </row>
    <row r="282" s="286" customFormat="1" ht="19.5" customHeight="1" spans="1:4">
      <c r="A282" s="210" t="s">
        <v>623</v>
      </c>
      <c r="B282" s="211" t="s">
        <v>160</v>
      </c>
      <c r="C282" s="304">
        <v>0</v>
      </c>
      <c r="D282" s="305"/>
    </row>
    <row r="283" ht="19.5" customHeight="1" spans="1:4">
      <c r="A283" s="210" t="s">
        <v>624</v>
      </c>
      <c r="B283" s="211" t="s">
        <v>176</v>
      </c>
      <c r="C283" s="304">
        <v>1207.42</v>
      </c>
      <c r="D283" s="303"/>
    </row>
    <row r="284" ht="19.5" customHeight="1" spans="1:4">
      <c r="A284" s="210" t="s">
        <v>625</v>
      </c>
      <c r="B284" s="211" t="s">
        <v>626</v>
      </c>
      <c r="C284" s="304">
        <v>68</v>
      </c>
      <c r="D284" s="303"/>
    </row>
    <row r="285" ht="19.5" customHeight="1" spans="1:4">
      <c r="A285" s="210" t="s">
        <v>627</v>
      </c>
      <c r="B285" s="211" t="s">
        <v>628</v>
      </c>
      <c r="C285" s="304">
        <v>379</v>
      </c>
      <c r="D285" s="303"/>
    </row>
    <row r="286" s="286" customFormat="1" ht="19.5" customHeight="1" spans="1:4">
      <c r="A286" s="210" t="s">
        <v>629</v>
      </c>
      <c r="B286" s="211" t="s">
        <v>630</v>
      </c>
      <c r="C286" s="304">
        <v>379</v>
      </c>
      <c r="D286" s="305"/>
    </row>
    <row r="287" ht="19.5" customHeight="1" spans="1:4">
      <c r="A287" s="210" t="s">
        <v>631</v>
      </c>
      <c r="B287" s="211" t="s">
        <v>632</v>
      </c>
      <c r="C287" s="304">
        <v>102</v>
      </c>
      <c r="D287" s="303"/>
    </row>
    <row r="288" ht="19.5" customHeight="1" spans="1:4">
      <c r="A288" s="210" t="s">
        <v>633</v>
      </c>
      <c r="B288" s="211" t="s">
        <v>634</v>
      </c>
      <c r="C288" s="304">
        <v>102</v>
      </c>
      <c r="D288" s="303"/>
    </row>
    <row r="289" ht="19.5" customHeight="1" spans="1:4">
      <c r="A289" s="210" t="s">
        <v>635</v>
      </c>
      <c r="B289" s="211" t="s">
        <v>636</v>
      </c>
      <c r="C289" s="304">
        <v>109.73</v>
      </c>
      <c r="D289" s="303"/>
    </row>
    <row r="290" ht="19.5" customHeight="1" spans="1:4">
      <c r="A290" s="210" t="s">
        <v>637</v>
      </c>
      <c r="B290" s="211" t="s">
        <v>638</v>
      </c>
      <c r="C290" s="304">
        <v>109.73</v>
      </c>
      <c r="D290" s="303"/>
    </row>
    <row r="291" ht="19.5" customHeight="1" spans="1:4">
      <c r="A291" s="210" t="s">
        <v>639</v>
      </c>
      <c r="B291" s="211" t="s">
        <v>132</v>
      </c>
      <c r="C291" s="304">
        <v>2736.86</v>
      </c>
      <c r="D291" s="303"/>
    </row>
    <row r="292" ht="19.5" customHeight="1" spans="1:4">
      <c r="A292" s="210" t="s">
        <v>640</v>
      </c>
      <c r="B292" s="211" t="s">
        <v>641</v>
      </c>
      <c r="C292" s="304">
        <v>1277.99</v>
      </c>
      <c r="D292" s="303"/>
    </row>
    <row r="293" ht="19.5" customHeight="1" spans="1:4">
      <c r="A293" s="210" t="s">
        <v>642</v>
      </c>
      <c r="B293" s="211" t="s">
        <v>158</v>
      </c>
      <c r="C293" s="304">
        <v>679.09</v>
      </c>
      <c r="D293" s="303"/>
    </row>
    <row r="294" ht="19.5" customHeight="1" spans="1:4">
      <c r="A294" s="210" t="s">
        <v>643</v>
      </c>
      <c r="B294" s="211" t="s">
        <v>644</v>
      </c>
      <c r="C294" s="304">
        <v>598.9</v>
      </c>
      <c r="D294" s="303"/>
    </row>
    <row r="295" s="286" customFormat="1" ht="19.5" customHeight="1" spans="1:4">
      <c r="A295" s="210" t="s">
        <v>645</v>
      </c>
      <c r="B295" s="211" t="s">
        <v>646</v>
      </c>
      <c r="C295" s="304">
        <v>207</v>
      </c>
      <c r="D295" s="305"/>
    </row>
    <row r="296" ht="19.5" customHeight="1" spans="1:4">
      <c r="A296" s="210" t="s">
        <v>647</v>
      </c>
      <c r="B296" s="211" t="s">
        <v>648</v>
      </c>
      <c r="C296" s="304">
        <v>0</v>
      </c>
      <c r="D296" s="303"/>
    </row>
    <row r="297" ht="19.5" customHeight="1" spans="1:4">
      <c r="A297" s="210" t="s">
        <v>649</v>
      </c>
      <c r="B297" s="211" t="s">
        <v>650</v>
      </c>
      <c r="C297" s="304">
        <v>206.62</v>
      </c>
      <c r="D297" s="303"/>
    </row>
    <row r="298" s="286" customFormat="1" ht="19.5" customHeight="1" spans="1:4">
      <c r="A298" s="210" t="s">
        <v>651</v>
      </c>
      <c r="B298" s="211" t="s">
        <v>652</v>
      </c>
      <c r="C298" s="304">
        <v>13.5</v>
      </c>
      <c r="D298" s="305"/>
    </row>
    <row r="299" ht="19.5" customHeight="1" spans="1:4">
      <c r="A299" s="210" t="s">
        <v>653</v>
      </c>
      <c r="B299" s="211" t="s">
        <v>654</v>
      </c>
      <c r="C299" s="304">
        <v>13.5</v>
      </c>
      <c r="D299" s="303"/>
    </row>
    <row r="300" ht="19.5" customHeight="1" spans="1:4">
      <c r="A300" s="210" t="s">
        <v>655</v>
      </c>
      <c r="B300" s="211" t="s">
        <v>656</v>
      </c>
      <c r="C300" s="304">
        <v>138.6</v>
      </c>
      <c r="D300" s="303"/>
    </row>
    <row r="301" ht="19.5" customHeight="1" spans="1:4">
      <c r="A301" s="210" t="s">
        <v>657</v>
      </c>
      <c r="B301" s="211" t="s">
        <v>658</v>
      </c>
      <c r="C301" s="304">
        <v>138.6</v>
      </c>
      <c r="D301" s="303"/>
    </row>
    <row r="302" ht="19.5" customHeight="1" spans="1:4">
      <c r="A302" s="210" t="s">
        <v>659</v>
      </c>
      <c r="B302" s="211" t="s">
        <v>660</v>
      </c>
      <c r="C302" s="304">
        <v>518.25</v>
      </c>
      <c r="D302" s="303"/>
    </row>
    <row r="303" ht="19.5" customHeight="1" spans="1:4">
      <c r="A303" s="210" t="s">
        <v>661</v>
      </c>
      <c r="B303" s="211" t="s">
        <v>662</v>
      </c>
      <c r="C303" s="304">
        <v>518.25</v>
      </c>
      <c r="D303" s="303"/>
    </row>
    <row r="304" s="286" customFormat="1" ht="19.5" customHeight="1" spans="1:4">
      <c r="A304" s="210" t="s">
        <v>663</v>
      </c>
      <c r="B304" s="211" t="s">
        <v>664</v>
      </c>
      <c r="C304" s="304">
        <v>170</v>
      </c>
      <c r="D304" s="305"/>
    </row>
    <row r="305" ht="19.5" customHeight="1" spans="1:4">
      <c r="A305" s="210" t="s">
        <v>665</v>
      </c>
      <c r="B305" s="211" t="s">
        <v>666</v>
      </c>
      <c r="C305" s="304">
        <v>170</v>
      </c>
      <c r="D305" s="303"/>
    </row>
    <row r="306" ht="19.5" customHeight="1" spans="1:4">
      <c r="A306" s="210" t="s">
        <v>667</v>
      </c>
      <c r="B306" s="211" t="s">
        <v>668</v>
      </c>
      <c r="C306" s="304">
        <v>411.9</v>
      </c>
      <c r="D306" s="303"/>
    </row>
    <row r="307" s="286" customFormat="1" ht="19.5" customHeight="1" spans="1:4">
      <c r="A307" s="210" t="s">
        <v>669</v>
      </c>
      <c r="B307" s="211" t="s">
        <v>176</v>
      </c>
      <c r="C307" s="304">
        <v>411.9</v>
      </c>
      <c r="D307" s="305"/>
    </row>
    <row r="308" ht="19.5" customHeight="1" spans="1:4">
      <c r="A308" s="210" t="s">
        <v>670</v>
      </c>
      <c r="B308" s="211" t="s">
        <v>133</v>
      </c>
      <c r="C308" s="304">
        <f>C309+C315+C317</f>
        <v>15441.93</v>
      </c>
      <c r="D308" s="303"/>
    </row>
    <row r="309" s="286" customFormat="1" ht="19.5" customHeight="1" spans="1:4">
      <c r="A309" s="210" t="s">
        <v>671</v>
      </c>
      <c r="B309" s="211" t="s">
        <v>672</v>
      </c>
      <c r="C309" s="304">
        <f>SUM(C310:C314)</f>
        <v>2312</v>
      </c>
      <c r="D309" s="305"/>
    </row>
    <row r="310" s="286" customFormat="1" ht="19.5" customHeight="1" spans="1:4">
      <c r="A310" s="210" t="s">
        <v>673</v>
      </c>
      <c r="B310" s="211" t="s">
        <v>158</v>
      </c>
      <c r="C310" s="304">
        <v>715.76</v>
      </c>
      <c r="D310" s="305"/>
    </row>
    <row r="311" ht="19.5" customHeight="1" spans="1:4">
      <c r="A311" s="210" t="s">
        <v>674</v>
      </c>
      <c r="B311" s="211" t="s">
        <v>174</v>
      </c>
      <c r="C311" s="304">
        <v>115</v>
      </c>
      <c r="D311" s="303"/>
    </row>
    <row r="312" ht="19.5" customHeight="1" spans="1:4">
      <c r="A312" s="210" t="s">
        <v>675</v>
      </c>
      <c r="B312" s="211" t="s">
        <v>676</v>
      </c>
      <c r="C312" s="304">
        <v>252.81</v>
      </c>
      <c r="D312" s="303"/>
    </row>
    <row r="313" ht="19.5" customHeight="1" spans="1:4">
      <c r="A313" s="210" t="s">
        <v>677</v>
      </c>
      <c r="B313" s="211" t="s">
        <v>678</v>
      </c>
      <c r="C313" s="304">
        <v>0</v>
      </c>
      <c r="D313" s="303"/>
    </row>
    <row r="314" ht="19.5" customHeight="1" spans="1:4">
      <c r="A314" s="210" t="s">
        <v>679</v>
      </c>
      <c r="B314" s="211" t="s">
        <v>680</v>
      </c>
      <c r="C314" s="304">
        <v>1228.43</v>
      </c>
      <c r="D314" s="303"/>
    </row>
    <row r="315" s="286" customFormat="1" ht="19.5" customHeight="1" spans="1:4">
      <c r="A315" s="210" t="s">
        <v>681</v>
      </c>
      <c r="B315" s="211" t="s">
        <v>682</v>
      </c>
      <c r="C315" s="304">
        <v>6447.36</v>
      </c>
      <c r="D315" s="305"/>
    </row>
    <row r="316" s="286" customFormat="1" ht="19.5" customHeight="1" spans="1:4">
      <c r="A316" s="210" t="s">
        <v>683</v>
      </c>
      <c r="B316" s="211" t="s">
        <v>684</v>
      </c>
      <c r="C316" s="304">
        <v>6447.36</v>
      </c>
      <c r="D316" s="305"/>
    </row>
    <row r="317" ht="19.5" customHeight="1" spans="1:4">
      <c r="A317" s="210" t="s">
        <v>685</v>
      </c>
      <c r="B317" s="211" t="s">
        <v>686</v>
      </c>
      <c r="C317" s="304">
        <v>6682.57</v>
      </c>
      <c r="D317" s="303"/>
    </row>
    <row r="318" ht="19.5" customHeight="1" spans="1:4">
      <c r="A318" s="210" t="s">
        <v>687</v>
      </c>
      <c r="B318" s="211" t="s">
        <v>688</v>
      </c>
      <c r="C318" s="304">
        <v>6682.57</v>
      </c>
      <c r="D318" s="303"/>
    </row>
    <row r="319" s="286" customFormat="1" ht="19.5" customHeight="1" spans="1:4">
      <c r="A319" s="210" t="s">
        <v>689</v>
      </c>
      <c r="B319" s="211" t="s">
        <v>134</v>
      </c>
      <c r="C319" s="304">
        <v>99429</v>
      </c>
      <c r="D319" s="305"/>
    </row>
    <row r="320" ht="19.5" customHeight="1" spans="1:4">
      <c r="A320" s="210" t="s">
        <v>690</v>
      </c>
      <c r="B320" s="211" t="s">
        <v>691</v>
      </c>
      <c r="C320" s="304">
        <v>21520.45</v>
      </c>
      <c r="D320" s="303"/>
    </row>
    <row r="321" ht="19.5" customHeight="1" spans="1:4">
      <c r="A321" s="210" t="s">
        <v>692</v>
      </c>
      <c r="B321" s="211" t="s">
        <v>158</v>
      </c>
      <c r="C321" s="304">
        <v>1206.49</v>
      </c>
      <c r="D321" s="303"/>
    </row>
    <row r="322" ht="19.5" customHeight="1" spans="1:4">
      <c r="A322" s="210" t="s">
        <v>693</v>
      </c>
      <c r="B322" s="211" t="s">
        <v>176</v>
      </c>
      <c r="C322" s="304">
        <v>2050.36</v>
      </c>
      <c r="D322" s="303"/>
    </row>
    <row r="323" ht="19.5" customHeight="1" spans="1:4">
      <c r="A323" s="210" t="s">
        <v>694</v>
      </c>
      <c r="B323" s="211" t="s">
        <v>695</v>
      </c>
      <c r="C323" s="304">
        <v>20</v>
      </c>
      <c r="D323" s="303"/>
    </row>
    <row r="324" s="286" customFormat="1" ht="19.5" customHeight="1" spans="1:4">
      <c r="A324" s="210" t="s">
        <v>696</v>
      </c>
      <c r="B324" s="211" t="s">
        <v>697</v>
      </c>
      <c r="C324" s="304">
        <v>2646.24</v>
      </c>
      <c r="D324" s="305"/>
    </row>
    <row r="325" ht="19.5" customHeight="1" spans="1:4">
      <c r="A325" s="210" t="s">
        <v>698</v>
      </c>
      <c r="B325" s="211" t="s">
        <v>699</v>
      </c>
      <c r="C325" s="304">
        <v>182</v>
      </c>
      <c r="D325" s="303"/>
    </row>
    <row r="326" s="286" customFormat="1" ht="19.5" customHeight="1" spans="1:4">
      <c r="A326" s="210" t="s">
        <v>700</v>
      </c>
      <c r="B326" s="211" t="s">
        <v>701</v>
      </c>
      <c r="C326" s="304">
        <v>10</v>
      </c>
      <c r="D326" s="305"/>
    </row>
    <row r="327" s="286" customFormat="1" ht="19.5" customHeight="1" spans="1:4">
      <c r="A327" s="210" t="s">
        <v>702</v>
      </c>
      <c r="B327" s="211" t="s">
        <v>703</v>
      </c>
      <c r="C327" s="304">
        <v>0.9</v>
      </c>
      <c r="D327" s="305"/>
    </row>
    <row r="328" ht="19.5" customHeight="1" spans="1:4">
      <c r="A328" s="210" t="s">
        <v>704</v>
      </c>
      <c r="B328" s="211" t="s">
        <v>705</v>
      </c>
      <c r="C328" s="304">
        <v>6511</v>
      </c>
      <c r="D328" s="303"/>
    </row>
    <row r="329" ht="19.5" customHeight="1" spans="1:4">
      <c r="A329" s="210" t="s">
        <v>706</v>
      </c>
      <c r="B329" s="211" t="s">
        <v>707</v>
      </c>
      <c r="C329" s="304">
        <v>7438.5</v>
      </c>
      <c r="D329" s="303"/>
    </row>
    <row r="330" s="286" customFormat="1" ht="19.5" customHeight="1" spans="1:4">
      <c r="A330" s="210" t="s">
        <v>708</v>
      </c>
      <c r="B330" s="211" t="s">
        <v>709</v>
      </c>
      <c r="C330" s="304">
        <v>8</v>
      </c>
      <c r="D330" s="305"/>
    </row>
    <row r="331" ht="19.5" customHeight="1" spans="1:4">
      <c r="A331" s="210" t="s">
        <v>710</v>
      </c>
      <c r="B331" s="211" t="s">
        <v>711</v>
      </c>
      <c r="C331" s="304">
        <v>35</v>
      </c>
      <c r="D331" s="303"/>
    </row>
    <row r="332" s="286" customFormat="1" ht="19.5" customHeight="1" spans="1:4">
      <c r="A332" s="210" t="s">
        <v>712</v>
      </c>
      <c r="B332" s="211" t="s">
        <v>713</v>
      </c>
      <c r="C332" s="304">
        <v>277</v>
      </c>
      <c r="D332" s="305"/>
    </row>
    <row r="333" s="286" customFormat="1" ht="19.5" customHeight="1" spans="1:4">
      <c r="A333" s="210" t="s">
        <v>714</v>
      </c>
      <c r="B333" s="211" t="s">
        <v>715</v>
      </c>
      <c r="C333" s="304">
        <v>1134.96</v>
      </c>
      <c r="D333" s="305"/>
    </row>
    <row r="334" ht="19.5" customHeight="1" spans="1:4">
      <c r="A334" s="210" t="s">
        <v>716</v>
      </c>
      <c r="B334" s="211" t="s">
        <v>717</v>
      </c>
      <c r="C334" s="304">
        <v>763.44</v>
      </c>
      <c r="D334" s="303"/>
    </row>
    <row r="335" ht="19.5" customHeight="1" spans="1:4">
      <c r="A335" s="210" t="s">
        <v>718</v>
      </c>
      <c r="B335" s="211" t="s">
        <v>719</v>
      </c>
      <c r="C335" s="304">
        <v>633.25</v>
      </c>
      <c r="D335" s="303"/>
    </row>
    <row r="336" ht="19.5" customHeight="1" spans="1:4">
      <c r="A336" s="210" t="s">
        <v>720</v>
      </c>
      <c r="B336" s="211" t="s">
        <v>721</v>
      </c>
      <c r="C336" s="304">
        <v>43.9</v>
      </c>
      <c r="D336" s="303"/>
    </row>
    <row r="337" s="286" customFormat="1" ht="19.5" customHeight="1" spans="1:4">
      <c r="A337" s="210" t="s">
        <v>722</v>
      </c>
      <c r="B337" s="211" t="s">
        <v>723</v>
      </c>
      <c r="C337" s="304">
        <v>86.29</v>
      </c>
      <c r="D337" s="305"/>
    </row>
    <row r="338" ht="19.5" customHeight="1" spans="1:4">
      <c r="A338" s="210" t="s">
        <v>724</v>
      </c>
      <c r="B338" s="211" t="s">
        <v>725</v>
      </c>
      <c r="C338" s="304">
        <v>2419.41</v>
      </c>
      <c r="D338" s="303"/>
    </row>
    <row r="339" s="286" customFormat="1" ht="19.5" customHeight="1" spans="1:4">
      <c r="A339" s="210" t="s">
        <v>726</v>
      </c>
      <c r="B339" s="211" t="s">
        <v>158</v>
      </c>
      <c r="C339" s="304">
        <v>204.91</v>
      </c>
      <c r="D339" s="305"/>
    </row>
    <row r="340" s="286" customFormat="1" ht="19.5" customHeight="1" spans="1:4">
      <c r="A340" s="210" t="s">
        <v>727</v>
      </c>
      <c r="B340" s="211" t="s">
        <v>728</v>
      </c>
      <c r="C340" s="304">
        <v>998.5</v>
      </c>
      <c r="D340" s="305"/>
    </row>
    <row r="341" ht="19.5" customHeight="1" spans="1:4">
      <c r="A341" s="210" t="s">
        <v>729</v>
      </c>
      <c r="B341" s="211" t="s">
        <v>730</v>
      </c>
      <c r="C341" s="304">
        <v>176</v>
      </c>
      <c r="D341" s="303"/>
    </row>
    <row r="342" s="286" customFormat="1" ht="19.5" customHeight="1" spans="1:4">
      <c r="A342" s="210" t="s">
        <v>731</v>
      </c>
      <c r="B342" s="211" t="s">
        <v>732</v>
      </c>
      <c r="C342" s="304">
        <v>840</v>
      </c>
      <c r="D342" s="305"/>
    </row>
    <row r="343" ht="19.5" customHeight="1" spans="1:4">
      <c r="A343" s="210" t="s">
        <v>733</v>
      </c>
      <c r="B343" s="211" t="s">
        <v>734</v>
      </c>
      <c r="C343" s="304">
        <v>0</v>
      </c>
      <c r="D343" s="303"/>
    </row>
    <row r="344" s="286" customFormat="1" ht="19.5" customHeight="1" spans="1:4">
      <c r="A344" s="210" t="s">
        <v>735</v>
      </c>
      <c r="B344" s="211" t="s">
        <v>736</v>
      </c>
      <c r="C344" s="304">
        <v>65</v>
      </c>
      <c r="D344" s="305"/>
    </row>
    <row r="345" s="286" customFormat="1" ht="19.5" customHeight="1" spans="1:4">
      <c r="A345" s="210" t="s">
        <v>737</v>
      </c>
      <c r="B345" s="211" t="s">
        <v>738</v>
      </c>
      <c r="C345" s="304">
        <v>15</v>
      </c>
      <c r="D345" s="305"/>
    </row>
    <row r="346" ht="19.5" customHeight="1" spans="1:4">
      <c r="A346" s="210" t="s">
        <v>739</v>
      </c>
      <c r="B346" s="211" t="s">
        <v>740</v>
      </c>
      <c r="C346" s="304">
        <v>120</v>
      </c>
      <c r="D346" s="303"/>
    </row>
    <row r="347" ht="19.5" customHeight="1" spans="1:4">
      <c r="A347" s="210" t="s">
        <v>741</v>
      </c>
      <c r="B347" s="211" t="s">
        <v>742</v>
      </c>
      <c r="C347" s="304">
        <v>2782</v>
      </c>
      <c r="D347" s="303"/>
    </row>
    <row r="348" s="286" customFormat="1" ht="19.5" customHeight="1" spans="1:4">
      <c r="A348" s="210" t="s">
        <v>743</v>
      </c>
      <c r="B348" s="211" t="s">
        <v>744</v>
      </c>
      <c r="C348" s="304">
        <v>2782</v>
      </c>
      <c r="D348" s="305"/>
    </row>
    <row r="349" s="286" customFormat="1" ht="19.5" customHeight="1" spans="1:4">
      <c r="A349" s="210" t="s">
        <v>745</v>
      </c>
      <c r="B349" s="211" t="s">
        <v>746</v>
      </c>
      <c r="C349" s="304">
        <v>1567</v>
      </c>
      <c r="D349" s="305"/>
    </row>
    <row r="350" ht="19.5" customHeight="1" spans="1:4">
      <c r="A350" s="210" t="s">
        <v>747</v>
      </c>
      <c r="B350" s="211" t="s">
        <v>748</v>
      </c>
      <c r="C350" s="304">
        <v>1567</v>
      </c>
      <c r="D350" s="303"/>
    </row>
    <row r="351" ht="19.5" customHeight="1" spans="1:4">
      <c r="A351" s="210" t="s">
        <v>749</v>
      </c>
      <c r="B351" s="211" t="s">
        <v>750</v>
      </c>
      <c r="C351" s="304">
        <v>31345.51</v>
      </c>
      <c r="D351" s="303"/>
    </row>
    <row r="352" ht="19.5" customHeight="1" spans="1:4">
      <c r="A352" s="210" t="s">
        <v>751</v>
      </c>
      <c r="B352" s="211" t="s">
        <v>752</v>
      </c>
      <c r="C352" s="304">
        <v>28802.38</v>
      </c>
      <c r="D352" s="303"/>
    </row>
    <row r="353" ht="19.5" customHeight="1" spans="1:4">
      <c r="A353" s="210" t="s">
        <v>753</v>
      </c>
      <c r="B353" s="211" t="s">
        <v>754</v>
      </c>
      <c r="C353" s="304">
        <v>2543.13</v>
      </c>
      <c r="D353" s="303"/>
    </row>
    <row r="354" ht="19.5" customHeight="1" spans="1:4">
      <c r="A354" s="210" t="s">
        <v>755</v>
      </c>
      <c r="B354" s="211" t="s">
        <v>756</v>
      </c>
      <c r="C354" s="304">
        <v>39031</v>
      </c>
      <c r="D354" s="303"/>
    </row>
    <row r="355" s="286" customFormat="1" ht="19.5" customHeight="1" spans="1:4">
      <c r="A355" s="210" t="s">
        <v>757</v>
      </c>
      <c r="B355" s="211" t="s">
        <v>758</v>
      </c>
      <c r="C355" s="304">
        <v>39031</v>
      </c>
      <c r="D355" s="305"/>
    </row>
    <row r="356" ht="19.5" customHeight="1" spans="1:4">
      <c r="A356" s="210" t="s">
        <v>759</v>
      </c>
      <c r="B356" s="211" t="s">
        <v>135</v>
      </c>
      <c r="C356" s="304">
        <v>12923.16</v>
      </c>
      <c r="D356" s="303"/>
    </row>
    <row r="357" ht="19.5" customHeight="1" spans="1:4">
      <c r="A357" s="210" t="s">
        <v>760</v>
      </c>
      <c r="B357" s="211" t="s">
        <v>761</v>
      </c>
      <c r="C357" s="304">
        <v>12741.16</v>
      </c>
      <c r="D357" s="303"/>
    </row>
    <row r="358" s="286" customFormat="1" ht="19.5" customHeight="1" spans="1:4">
      <c r="A358" s="210" t="s">
        <v>762</v>
      </c>
      <c r="B358" s="211" t="s">
        <v>158</v>
      </c>
      <c r="C358" s="304">
        <v>320.46</v>
      </c>
      <c r="D358" s="305"/>
    </row>
    <row r="359" ht="19.5" customHeight="1" spans="1:4">
      <c r="A359" s="210" t="s">
        <v>763</v>
      </c>
      <c r="B359" s="211" t="s">
        <v>764</v>
      </c>
      <c r="C359" s="304">
        <v>0</v>
      </c>
      <c r="D359" s="303"/>
    </row>
    <row r="360" s="286" customFormat="1" ht="19.5" customHeight="1" spans="1:4">
      <c r="A360" s="210" t="s">
        <v>765</v>
      </c>
      <c r="B360" s="211" t="s">
        <v>766</v>
      </c>
      <c r="C360" s="304">
        <v>0</v>
      </c>
      <c r="D360" s="305"/>
    </row>
    <row r="361" s="286" customFormat="1" ht="19.5" customHeight="1" spans="1:4">
      <c r="A361" s="210" t="s">
        <v>767</v>
      </c>
      <c r="B361" s="211" t="s">
        <v>768</v>
      </c>
      <c r="C361" s="304">
        <v>680.78</v>
      </c>
      <c r="D361" s="305"/>
    </row>
    <row r="362" s="286" customFormat="1" ht="19.5" customHeight="1" spans="1:4">
      <c r="A362" s="210" t="s">
        <v>769</v>
      </c>
      <c r="B362" s="211" t="s">
        <v>770</v>
      </c>
      <c r="C362" s="304">
        <v>11739.92</v>
      </c>
      <c r="D362" s="305"/>
    </row>
    <row r="363" ht="19.5" customHeight="1" spans="1:4">
      <c r="A363" s="210" t="s">
        <v>771</v>
      </c>
      <c r="B363" s="211" t="s">
        <v>772</v>
      </c>
      <c r="C363" s="304">
        <v>182</v>
      </c>
      <c r="D363" s="303"/>
    </row>
    <row r="364" s="286" customFormat="1" ht="19.5" customHeight="1" spans="1:4">
      <c r="A364" s="210" t="s">
        <v>773</v>
      </c>
      <c r="B364" s="211" t="s">
        <v>774</v>
      </c>
      <c r="C364" s="304">
        <v>182</v>
      </c>
      <c r="D364" s="305"/>
    </row>
    <row r="365" s="286" customFormat="1" ht="19.5" customHeight="1" spans="1:4">
      <c r="A365" s="210" t="s">
        <v>775</v>
      </c>
      <c r="B365" s="211" t="s">
        <v>136</v>
      </c>
      <c r="C365" s="304">
        <v>9887</v>
      </c>
      <c r="D365" s="305"/>
    </row>
    <row r="366" ht="19.5" customHeight="1" spans="1:4">
      <c r="A366" s="210" t="s">
        <v>776</v>
      </c>
      <c r="B366" s="211" t="s">
        <v>777</v>
      </c>
      <c r="C366" s="304">
        <v>2601</v>
      </c>
      <c r="D366" s="303"/>
    </row>
    <row r="367" s="286" customFormat="1" ht="19.5" customHeight="1" spans="1:4">
      <c r="A367" s="210" t="s">
        <v>778</v>
      </c>
      <c r="B367" s="211" t="s">
        <v>779</v>
      </c>
      <c r="C367" s="304">
        <v>2601</v>
      </c>
      <c r="D367" s="305"/>
    </row>
    <row r="368" s="286" customFormat="1" ht="19.5" customHeight="1" spans="1:4">
      <c r="A368" s="210" t="s">
        <v>780</v>
      </c>
      <c r="B368" s="211" t="s">
        <v>781</v>
      </c>
      <c r="C368" s="304">
        <v>1332.13</v>
      </c>
      <c r="D368" s="305"/>
    </row>
    <row r="369" ht="19.5" customHeight="1" spans="1:4">
      <c r="A369" s="210" t="s">
        <v>782</v>
      </c>
      <c r="B369" s="211" t="s">
        <v>158</v>
      </c>
      <c r="C369" s="304">
        <v>588.79</v>
      </c>
      <c r="D369" s="303"/>
    </row>
    <row r="370" ht="19.5" customHeight="1" spans="1:4">
      <c r="A370" s="210" t="s">
        <v>783</v>
      </c>
      <c r="B370" s="211" t="s">
        <v>160</v>
      </c>
      <c r="C370" s="304">
        <v>49</v>
      </c>
      <c r="D370" s="303"/>
    </row>
    <row r="371" ht="19.5" customHeight="1" spans="1:4">
      <c r="A371" s="210" t="s">
        <v>784</v>
      </c>
      <c r="B371" s="211" t="s">
        <v>785</v>
      </c>
      <c r="C371" s="304">
        <v>65</v>
      </c>
      <c r="D371" s="303"/>
    </row>
    <row r="372" ht="19.5" customHeight="1" spans="1:4">
      <c r="A372" s="210" t="s">
        <v>786</v>
      </c>
      <c r="B372" s="211" t="s">
        <v>176</v>
      </c>
      <c r="C372" s="304">
        <v>629.34</v>
      </c>
      <c r="D372" s="303"/>
    </row>
    <row r="373" ht="19.5" customHeight="1" spans="1:4">
      <c r="A373" s="210" t="s">
        <v>787</v>
      </c>
      <c r="B373" s="211" t="s">
        <v>788</v>
      </c>
      <c r="C373" s="304">
        <v>5300</v>
      </c>
      <c r="D373" s="303"/>
    </row>
    <row r="374" ht="19.5" customHeight="1" spans="1:4">
      <c r="A374" s="210" t="s">
        <v>789</v>
      </c>
      <c r="B374" s="211" t="s">
        <v>790</v>
      </c>
      <c r="C374" s="304">
        <v>5300</v>
      </c>
      <c r="D374" s="303"/>
    </row>
    <row r="375" ht="19.5" customHeight="1" spans="1:4">
      <c r="A375" s="210" t="s">
        <v>791</v>
      </c>
      <c r="B375" s="211" t="s">
        <v>792</v>
      </c>
      <c r="C375" s="304">
        <v>653.5</v>
      </c>
      <c r="D375" s="303"/>
    </row>
    <row r="376" ht="19.5" customHeight="1" spans="1:4">
      <c r="A376" s="210" t="s">
        <v>793</v>
      </c>
      <c r="B376" s="211" t="s">
        <v>794</v>
      </c>
      <c r="C376" s="304">
        <v>653.5</v>
      </c>
      <c r="D376" s="303"/>
    </row>
    <row r="377" ht="19.5" customHeight="1" spans="1:4">
      <c r="A377" s="210" t="s">
        <v>795</v>
      </c>
      <c r="B377" s="211" t="s">
        <v>137</v>
      </c>
      <c r="C377" s="304">
        <v>745.62</v>
      </c>
      <c r="D377" s="303"/>
    </row>
    <row r="378" ht="19.5" customHeight="1" spans="1:4">
      <c r="A378" s="210" t="s">
        <v>796</v>
      </c>
      <c r="B378" s="211" t="s">
        <v>797</v>
      </c>
      <c r="C378" s="304">
        <v>745.62</v>
      </c>
      <c r="D378" s="303"/>
    </row>
    <row r="379" ht="19.5" customHeight="1" spans="1:4">
      <c r="A379" s="210" t="s">
        <v>798</v>
      </c>
      <c r="B379" s="211" t="s">
        <v>158</v>
      </c>
      <c r="C379" s="304">
        <v>345.62</v>
      </c>
      <c r="D379" s="303"/>
    </row>
    <row r="380" ht="19.5" customHeight="1" spans="1:4">
      <c r="A380" s="210" t="s">
        <v>799</v>
      </c>
      <c r="B380" s="211" t="s">
        <v>800</v>
      </c>
      <c r="C380" s="304">
        <v>400</v>
      </c>
      <c r="D380" s="303"/>
    </row>
    <row r="381" ht="19.5" customHeight="1" spans="1:4">
      <c r="A381" s="210" t="s">
        <v>801</v>
      </c>
      <c r="B381" s="211" t="s">
        <v>138</v>
      </c>
      <c r="C381" s="304">
        <v>0</v>
      </c>
      <c r="D381" s="303"/>
    </row>
    <row r="382" ht="19.5" customHeight="1" spans="1:4">
      <c r="A382" s="210" t="s">
        <v>802</v>
      </c>
      <c r="B382" s="211" t="s">
        <v>803</v>
      </c>
      <c r="C382" s="304">
        <v>0</v>
      </c>
      <c r="D382" s="303"/>
    </row>
    <row r="383" ht="19.5" customHeight="1" spans="1:4">
      <c r="A383" s="210" t="s">
        <v>804</v>
      </c>
      <c r="B383" s="211" t="s">
        <v>158</v>
      </c>
      <c r="C383" s="304">
        <v>0</v>
      </c>
      <c r="D383" s="303"/>
    </row>
    <row r="384" ht="19.5" customHeight="1" spans="1:4">
      <c r="A384" s="210" t="s">
        <v>805</v>
      </c>
      <c r="B384" s="211" t="s">
        <v>140</v>
      </c>
      <c r="C384" s="304">
        <v>3312.19</v>
      </c>
      <c r="D384" s="303"/>
    </row>
    <row r="385" ht="19.5" customHeight="1" spans="1:4">
      <c r="A385" s="210" t="s">
        <v>806</v>
      </c>
      <c r="B385" s="211" t="s">
        <v>807</v>
      </c>
      <c r="C385" s="304">
        <v>2756.92</v>
      </c>
      <c r="D385" s="303"/>
    </row>
    <row r="386" ht="19.5" customHeight="1" spans="1:4">
      <c r="A386" s="210" t="s">
        <v>808</v>
      </c>
      <c r="B386" s="211" t="s">
        <v>158</v>
      </c>
      <c r="C386" s="304">
        <v>1079.34</v>
      </c>
      <c r="D386" s="303"/>
    </row>
    <row r="387" ht="19.5" customHeight="1" spans="1:4">
      <c r="A387" s="210" t="s">
        <v>809</v>
      </c>
      <c r="B387" s="211" t="s">
        <v>810</v>
      </c>
      <c r="C387" s="304">
        <v>138</v>
      </c>
      <c r="D387" s="303"/>
    </row>
    <row r="388" ht="19.5" customHeight="1" spans="1:4">
      <c r="A388" s="210" t="s">
        <v>811</v>
      </c>
      <c r="B388" s="211" t="s">
        <v>176</v>
      </c>
      <c r="C388" s="304">
        <v>1382.85</v>
      </c>
      <c r="D388" s="303"/>
    </row>
    <row r="389" ht="19.5" customHeight="1" spans="1:4">
      <c r="A389" s="210" t="s">
        <v>812</v>
      </c>
      <c r="B389" s="211" t="s">
        <v>813</v>
      </c>
      <c r="C389" s="304">
        <v>156.73</v>
      </c>
      <c r="D389" s="303"/>
    </row>
    <row r="390" ht="19.5" customHeight="1" spans="1:4">
      <c r="A390" s="210" t="s">
        <v>814</v>
      </c>
      <c r="B390" s="211" t="s">
        <v>815</v>
      </c>
      <c r="C390" s="304">
        <v>555.27</v>
      </c>
      <c r="D390" s="303"/>
    </row>
    <row r="391" ht="19.5" customHeight="1" spans="1:4">
      <c r="A391" s="210" t="s">
        <v>816</v>
      </c>
      <c r="B391" s="211" t="s">
        <v>817</v>
      </c>
      <c r="C391" s="304">
        <v>120.57</v>
      </c>
      <c r="D391" s="303"/>
    </row>
    <row r="392" ht="19.5" customHeight="1" spans="1:4">
      <c r="A392" s="210" t="s">
        <v>818</v>
      </c>
      <c r="B392" s="211" t="s">
        <v>819</v>
      </c>
      <c r="C392" s="304">
        <v>434.7</v>
      </c>
      <c r="D392" s="303"/>
    </row>
    <row r="393" ht="19.5" customHeight="1" spans="1:4">
      <c r="A393" s="210" t="s">
        <v>820</v>
      </c>
      <c r="B393" s="211" t="s">
        <v>141</v>
      </c>
      <c r="C393" s="304">
        <f>C394+C396+C398</f>
        <v>15009.43</v>
      </c>
      <c r="D393" s="303"/>
    </row>
    <row r="394" ht="19.5" customHeight="1" spans="1:4">
      <c r="A394" s="210" t="s">
        <v>821</v>
      </c>
      <c r="B394" s="211" t="s">
        <v>822</v>
      </c>
      <c r="C394" s="304">
        <v>1269.52</v>
      </c>
      <c r="D394" s="303"/>
    </row>
    <row r="395" ht="19.5" customHeight="1" spans="1:4">
      <c r="A395" s="210" t="s">
        <v>823</v>
      </c>
      <c r="B395" s="211" t="s">
        <v>824</v>
      </c>
      <c r="C395" s="304">
        <v>1269.52</v>
      </c>
      <c r="D395" s="303"/>
    </row>
    <row r="396" ht="19.5" customHeight="1" spans="1:4">
      <c r="A396" s="210" t="s">
        <v>825</v>
      </c>
      <c r="B396" s="211" t="s">
        <v>826</v>
      </c>
      <c r="C396" s="304">
        <v>12697.83</v>
      </c>
      <c r="D396" s="303"/>
    </row>
    <row r="397" ht="19.5" customHeight="1" spans="1:4">
      <c r="A397" s="210" t="s">
        <v>827</v>
      </c>
      <c r="B397" s="211" t="s">
        <v>828</v>
      </c>
      <c r="C397" s="304">
        <v>12697.83</v>
      </c>
      <c r="D397" s="303"/>
    </row>
    <row r="398" ht="19.5" customHeight="1" spans="1:4">
      <c r="A398" s="210" t="s">
        <v>829</v>
      </c>
      <c r="B398" s="211" t="s">
        <v>830</v>
      </c>
      <c r="C398" s="304">
        <v>1042.08</v>
      </c>
      <c r="D398" s="303"/>
    </row>
    <row r="399" ht="19.5" customHeight="1" spans="1:4">
      <c r="A399" s="210" t="s">
        <v>831</v>
      </c>
      <c r="B399" s="211" t="s">
        <v>832</v>
      </c>
      <c r="C399" s="304">
        <v>1042.08</v>
      </c>
      <c r="D399" s="303"/>
    </row>
    <row r="400" ht="19.5" customHeight="1" spans="1:4">
      <c r="A400" s="210" t="s">
        <v>833</v>
      </c>
      <c r="B400" s="211" t="s">
        <v>142</v>
      </c>
      <c r="C400" s="304">
        <v>81</v>
      </c>
      <c r="D400" s="303"/>
    </row>
    <row r="401" ht="19.5" customHeight="1" spans="1:4">
      <c r="A401" s="210" t="s">
        <v>834</v>
      </c>
      <c r="B401" s="211" t="s">
        <v>835</v>
      </c>
      <c r="C401" s="304">
        <v>71</v>
      </c>
      <c r="D401" s="303"/>
    </row>
    <row r="402" ht="19.5" customHeight="1" spans="1:4">
      <c r="A402" s="210" t="s">
        <v>836</v>
      </c>
      <c r="B402" s="211" t="s">
        <v>158</v>
      </c>
      <c r="C402" s="304">
        <v>5.58</v>
      </c>
      <c r="D402" s="303"/>
    </row>
    <row r="403" ht="19.5" customHeight="1" spans="1:4">
      <c r="A403" s="210" t="s">
        <v>837</v>
      </c>
      <c r="B403" s="211" t="s">
        <v>838</v>
      </c>
      <c r="C403" s="304">
        <v>60</v>
      </c>
      <c r="D403" s="303"/>
    </row>
    <row r="404" ht="19.5" customHeight="1" spans="1:4">
      <c r="A404" s="210" t="s">
        <v>839</v>
      </c>
      <c r="B404" s="211" t="s">
        <v>840</v>
      </c>
      <c r="C404" s="304">
        <v>5.42</v>
      </c>
      <c r="D404" s="303"/>
    </row>
    <row r="405" ht="19.5" customHeight="1" spans="1:4">
      <c r="A405" s="210" t="s">
        <v>841</v>
      </c>
      <c r="B405" s="211" t="s">
        <v>842</v>
      </c>
      <c r="C405" s="304">
        <v>10</v>
      </c>
      <c r="D405" s="303"/>
    </row>
    <row r="406" ht="19.5" customHeight="1" spans="1:4">
      <c r="A406" s="210" t="s">
        <v>843</v>
      </c>
      <c r="B406" s="211" t="s">
        <v>844</v>
      </c>
      <c r="C406" s="304">
        <v>10</v>
      </c>
      <c r="D406" s="303"/>
    </row>
    <row r="407" ht="19.5" customHeight="1" spans="1:4">
      <c r="A407" s="210" t="s">
        <v>845</v>
      </c>
      <c r="B407" s="211" t="s">
        <v>143</v>
      </c>
      <c r="C407" s="304">
        <v>3606.73</v>
      </c>
      <c r="D407" s="303"/>
    </row>
    <row r="408" ht="19.5" customHeight="1" spans="1:4">
      <c r="A408" s="210" t="s">
        <v>846</v>
      </c>
      <c r="B408" s="211" t="s">
        <v>847</v>
      </c>
      <c r="C408" s="304">
        <f>SUM(C409:C414)</f>
        <v>1323.7</v>
      </c>
      <c r="D408" s="303"/>
    </row>
    <row r="409" ht="19.5" customHeight="1" spans="1:4">
      <c r="A409" s="210" t="s">
        <v>848</v>
      </c>
      <c r="B409" s="211" t="s">
        <v>158</v>
      </c>
      <c r="C409" s="304">
        <v>674.7</v>
      </c>
      <c r="D409" s="303"/>
    </row>
    <row r="410" ht="19.5" customHeight="1" spans="1:4">
      <c r="A410" s="210" t="s">
        <v>849</v>
      </c>
      <c r="B410" s="211" t="s">
        <v>850</v>
      </c>
      <c r="C410" s="304">
        <v>0</v>
      </c>
      <c r="D410" s="303"/>
    </row>
    <row r="411" ht="19.5" customHeight="1" spans="1:4">
      <c r="A411" s="210" t="s">
        <v>851</v>
      </c>
      <c r="B411" s="211" t="s">
        <v>852</v>
      </c>
      <c r="C411" s="304">
        <v>200</v>
      </c>
      <c r="D411" s="303"/>
    </row>
    <row r="412" ht="19.5" customHeight="1" spans="1:4">
      <c r="A412" s="210" t="s">
        <v>853</v>
      </c>
      <c r="B412" s="211" t="s">
        <v>854</v>
      </c>
      <c r="C412" s="304">
        <v>49</v>
      </c>
      <c r="D412" s="303"/>
    </row>
    <row r="413" ht="19.5" customHeight="1" spans="1:4">
      <c r="A413" s="210" t="s">
        <v>855</v>
      </c>
      <c r="B413" s="211" t="s">
        <v>856</v>
      </c>
      <c r="C413" s="304">
        <v>31</v>
      </c>
      <c r="D413" s="303"/>
    </row>
    <row r="414" ht="19.5" customHeight="1" spans="1:4">
      <c r="A414" s="210" t="s">
        <v>857</v>
      </c>
      <c r="B414" s="211" t="s">
        <v>176</v>
      </c>
      <c r="C414" s="304">
        <v>369</v>
      </c>
      <c r="D414" s="303"/>
    </row>
    <row r="415" ht="19.5" customHeight="1" spans="1:4">
      <c r="A415" s="210" t="s">
        <v>858</v>
      </c>
      <c r="B415" s="211" t="s">
        <v>859</v>
      </c>
      <c r="C415" s="304">
        <f>SUM(C416:C417)</f>
        <v>2199.03</v>
      </c>
      <c r="D415" s="303"/>
    </row>
    <row r="416" ht="19.5" customHeight="1" spans="1:4">
      <c r="A416" s="210" t="s">
        <v>860</v>
      </c>
      <c r="B416" s="211" t="s">
        <v>158</v>
      </c>
      <c r="C416" s="304">
        <v>764.95</v>
      </c>
      <c r="D416" s="303"/>
    </row>
    <row r="417" ht="19.5" customHeight="1" spans="1:4">
      <c r="A417" s="210" t="s">
        <v>861</v>
      </c>
      <c r="B417" s="211" t="s">
        <v>862</v>
      </c>
      <c r="C417" s="304">
        <v>1434.08</v>
      </c>
      <c r="D417" s="303"/>
    </row>
    <row r="418" ht="19.5" customHeight="1" spans="1:4">
      <c r="A418" s="210" t="s">
        <v>863</v>
      </c>
      <c r="B418" s="211" t="s">
        <v>864</v>
      </c>
      <c r="C418" s="304">
        <v>0</v>
      </c>
      <c r="D418" s="303"/>
    </row>
    <row r="419" ht="19.5" customHeight="1" spans="1:4">
      <c r="A419" s="210" t="s">
        <v>865</v>
      </c>
      <c r="B419" s="211" t="s">
        <v>866</v>
      </c>
      <c r="C419" s="304">
        <v>0</v>
      </c>
      <c r="D419" s="303"/>
    </row>
    <row r="420" ht="19.5" customHeight="1" spans="1:4">
      <c r="A420" s="210" t="s">
        <v>867</v>
      </c>
      <c r="B420" s="211" t="s">
        <v>868</v>
      </c>
      <c r="C420" s="304">
        <v>0</v>
      </c>
      <c r="D420" s="303"/>
    </row>
    <row r="421" ht="19.5" customHeight="1" spans="1:4">
      <c r="A421" s="210" t="s">
        <v>869</v>
      </c>
      <c r="B421" s="211" t="s">
        <v>870</v>
      </c>
      <c r="C421" s="304">
        <v>0</v>
      </c>
      <c r="D421" s="303"/>
    </row>
    <row r="422" ht="19.5" customHeight="1" spans="1:4">
      <c r="A422" s="210" t="s">
        <v>871</v>
      </c>
      <c r="B422" s="211" t="s">
        <v>872</v>
      </c>
      <c r="C422" s="304">
        <v>34</v>
      </c>
      <c r="D422" s="303"/>
    </row>
    <row r="423" ht="19.5" customHeight="1" spans="1:4">
      <c r="A423" s="210" t="s">
        <v>873</v>
      </c>
      <c r="B423" s="211" t="s">
        <v>874</v>
      </c>
      <c r="C423" s="304">
        <v>12.4</v>
      </c>
      <c r="D423" s="303"/>
    </row>
    <row r="424" ht="19.5" customHeight="1" spans="1:4">
      <c r="A424" s="210" t="s">
        <v>875</v>
      </c>
      <c r="B424" s="211" t="s">
        <v>876</v>
      </c>
      <c r="C424" s="304">
        <v>1</v>
      </c>
      <c r="D424" s="303"/>
    </row>
    <row r="425" ht="19.5" customHeight="1" spans="1:4">
      <c r="A425" s="210" t="s">
        <v>877</v>
      </c>
      <c r="B425" s="211" t="s">
        <v>878</v>
      </c>
      <c r="C425" s="304">
        <v>8.7</v>
      </c>
      <c r="D425" s="303"/>
    </row>
    <row r="426" ht="19.5" customHeight="1" spans="1:4">
      <c r="A426" s="210" t="s">
        <v>879</v>
      </c>
      <c r="B426" s="211" t="s">
        <v>880</v>
      </c>
      <c r="C426" s="304">
        <v>11.9</v>
      </c>
      <c r="D426" s="303"/>
    </row>
    <row r="427" ht="19.5" customHeight="1" spans="1:4">
      <c r="A427" s="210" t="s">
        <v>881</v>
      </c>
      <c r="B427" s="211" t="s">
        <v>882</v>
      </c>
      <c r="C427" s="304">
        <v>50</v>
      </c>
      <c r="D427" s="303"/>
    </row>
    <row r="428" ht="19.5" customHeight="1" spans="1:4">
      <c r="A428" s="210" t="s">
        <v>883</v>
      </c>
      <c r="B428" s="211" t="s">
        <v>884</v>
      </c>
      <c r="C428" s="304">
        <v>50</v>
      </c>
      <c r="D428" s="303"/>
    </row>
    <row r="429" ht="19.5" customHeight="1" spans="1:4">
      <c r="A429" s="210" t="s">
        <v>885</v>
      </c>
      <c r="B429" s="211" t="s">
        <v>145</v>
      </c>
      <c r="C429" s="304">
        <v>79304.69</v>
      </c>
      <c r="D429" s="303"/>
    </row>
    <row r="430" ht="19.5" customHeight="1" spans="1:4">
      <c r="A430" s="210" t="s">
        <v>886</v>
      </c>
      <c r="B430" s="211" t="s">
        <v>887</v>
      </c>
      <c r="C430" s="304">
        <v>79304.69</v>
      </c>
      <c r="D430" s="303"/>
    </row>
    <row r="431" ht="19.5" customHeight="1" spans="1:4">
      <c r="A431" s="210" t="s">
        <v>888</v>
      </c>
      <c r="B431" s="211" t="s">
        <v>889</v>
      </c>
      <c r="C431" s="304">
        <v>79304.69</v>
      </c>
      <c r="D431" s="303"/>
    </row>
    <row r="432" ht="19.5" customHeight="1" spans="1:4">
      <c r="A432" s="210" t="s">
        <v>890</v>
      </c>
      <c r="B432" s="211" t="s">
        <v>891</v>
      </c>
      <c r="C432" s="304">
        <v>16684</v>
      </c>
      <c r="D432" s="303"/>
    </row>
    <row r="433" ht="19.5" customHeight="1" spans="1:4">
      <c r="A433" s="210" t="s">
        <v>892</v>
      </c>
      <c r="B433" s="211" t="s">
        <v>893</v>
      </c>
      <c r="C433" s="304">
        <v>16684</v>
      </c>
      <c r="D433" s="303"/>
    </row>
    <row r="434" ht="19.5" customHeight="1" spans="1:4">
      <c r="A434" s="210" t="s">
        <v>894</v>
      </c>
      <c r="B434" s="211" t="s">
        <v>895</v>
      </c>
      <c r="C434" s="304">
        <v>16684</v>
      </c>
      <c r="D434" s="303"/>
    </row>
    <row r="435" ht="19.5" customHeight="1" spans="1:4">
      <c r="A435" s="210" t="s">
        <v>896</v>
      </c>
      <c r="B435" s="211" t="s">
        <v>897</v>
      </c>
      <c r="C435" s="304">
        <v>34089</v>
      </c>
      <c r="D435" s="303"/>
    </row>
    <row r="436" ht="19.5" customHeight="1" spans="1:4">
      <c r="A436" s="210" t="s">
        <v>898</v>
      </c>
      <c r="B436" s="211" t="s">
        <v>899</v>
      </c>
      <c r="C436" s="304">
        <v>34089</v>
      </c>
      <c r="D436" s="303"/>
    </row>
    <row r="437" ht="19.5" customHeight="1" spans="1:4">
      <c r="A437" s="210" t="s">
        <v>900</v>
      </c>
      <c r="B437" s="211" t="s">
        <v>901</v>
      </c>
      <c r="C437" s="304">
        <v>34068</v>
      </c>
      <c r="D437" s="303"/>
    </row>
    <row r="438" ht="19.5" customHeight="1" spans="1:4">
      <c r="A438" s="210" t="s">
        <v>902</v>
      </c>
      <c r="B438" s="211" t="s">
        <v>903</v>
      </c>
      <c r="C438" s="304">
        <v>21</v>
      </c>
      <c r="D438" s="303"/>
    </row>
    <row r="439" ht="19.5" customHeight="1" spans="1:4">
      <c r="A439" s="210" t="s">
        <v>904</v>
      </c>
      <c r="B439" s="211" t="s">
        <v>905</v>
      </c>
      <c r="C439" s="304">
        <v>212</v>
      </c>
      <c r="D439" s="303"/>
    </row>
    <row r="440" ht="19.5" customHeight="1" spans="1:4">
      <c r="A440" s="210" t="s">
        <v>906</v>
      </c>
      <c r="B440" s="211" t="s">
        <v>907</v>
      </c>
      <c r="C440" s="304">
        <v>212</v>
      </c>
      <c r="D440" s="303"/>
    </row>
    <row r="441" ht="19.5" customHeight="1" spans="1:4">
      <c r="A441" s="210" t="s">
        <v>908</v>
      </c>
      <c r="B441" s="211" t="s">
        <v>909</v>
      </c>
      <c r="C441" s="304">
        <v>212</v>
      </c>
      <c r="D441" s="303"/>
    </row>
    <row r="442" ht="19.5" customHeight="1" spans="1:4">
      <c r="A442" s="210" t="s">
        <v>910</v>
      </c>
      <c r="B442" s="211" t="s">
        <v>911</v>
      </c>
      <c r="C442" s="304">
        <v>8807</v>
      </c>
      <c r="D442" s="303"/>
    </row>
  </sheetData>
  <mergeCells count="2">
    <mergeCell ref="A2:D2"/>
    <mergeCell ref="A5:B5"/>
  </mergeCells>
  <printOptions horizontalCentered="1"/>
  <pageMargins left="0.984027777777778" right="0.700694444444445" top="0.55" bottom="0.55" header="0.297916666666667" footer="0.297916666666667"/>
  <pageSetup paperSize="9" fitToHeight="0" orientation="portrait" horizont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79"/>
  <sheetViews>
    <sheetView showZeros="0" workbookViewId="0">
      <pane ySplit="6" topLeftCell="A7" activePane="bottomLeft" state="frozen"/>
      <selection/>
      <selection pane="bottomLeft" activeCell="A1" sqref="A1"/>
    </sheetView>
  </sheetViews>
  <sheetFormatPr defaultColWidth="9" defaultRowHeight="13.8"/>
  <cols>
    <col min="1" max="1" width="9.87962962962963" customWidth="1"/>
    <col min="2" max="2" width="25.1296296296296" customWidth="1"/>
    <col min="3" max="3" width="10.6296296296296" customWidth="1"/>
    <col min="4" max="4" width="9.5" customWidth="1"/>
    <col min="5" max="5" width="10.3796296296296" customWidth="1"/>
    <col min="6" max="9" width="14.25" customWidth="1"/>
  </cols>
  <sheetData>
    <row r="1" s="182" customFormat="1" ht="23.25" customHeight="1" spans="1:9">
      <c r="A1" s="182" t="s">
        <v>912</v>
      </c>
    </row>
    <row r="2" ht="57.75" customHeight="1" spans="1:9">
      <c r="A2" s="275" t="s">
        <v>15</v>
      </c>
      <c r="B2" s="276"/>
      <c r="C2" s="276"/>
      <c r="D2" s="276"/>
      <c r="E2" s="276"/>
      <c r="F2" s="276"/>
      <c r="G2" s="276"/>
      <c r="H2" s="276"/>
      <c r="I2" s="276"/>
    </row>
    <row r="3" s="240" customFormat="1" ht="18.75" customHeight="1" spans="1:9">
      <c r="A3" s="277" t="s">
        <v>73</v>
      </c>
      <c r="B3" s="277"/>
      <c r="C3" s="277"/>
      <c r="D3" s="277"/>
      <c r="E3" s="277"/>
      <c r="F3" s="277"/>
      <c r="G3" s="277"/>
      <c r="H3" s="277"/>
      <c r="I3" s="277"/>
    </row>
    <row r="4" ht="21" customHeight="1" spans="1:9">
      <c r="A4" s="278" t="s">
        <v>152</v>
      </c>
      <c r="B4" s="278" t="s">
        <v>153</v>
      </c>
      <c r="C4" s="278" t="s">
        <v>77</v>
      </c>
      <c r="D4" s="278"/>
      <c r="E4" s="278"/>
      <c r="F4" s="278"/>
      <c r="G4" s="278"/>
      <c r="H4" s="278"/>
      <c r="I4" s="278"/>
    </row>
    <row r="5" ht="21" customHeight="1" spans="1:9">
      <c r="A5" s="278"/>
      <c r="B5" s="278"/>
      <c r="C5" s="278" t="s">
        <v>81</v>
      </c>
      <c r="D5" s="278" t="s">
        <v>913</v>
      </c>
      <c r="E5" s="278"/>
      <c r="F5" s="278"/>
      <c r="G5" s="278" t="s">
        <v>914</v>
      </c>
      <c r="H5" s="278"/>
      <c r="I5" s="278"/>
    </row>
    <row r="6" ht="21" customHeight="1" spans="1:9">
      <c r="A6" s="278"/>
      <c r="B6" s="278"/>
      <c r="C6" s="278"/>
      <c r="D6" s="278" t="s">
        <v>915</v>
      </c>
      <c r="E6" s="278" t="s">
        <v>916</v>
      </c>
      <c r="F6" s="278" t="s">
        <v>917</v>
      </c>
      <c r="G6" s="278" t="s">
        <v>915</v>
      </c>
      <c r="H6" s="278" t="s">
        <v>918</v>
      </c>
      <c r="I6" s="278" t="s">
        <v>919</v>
      </c>
    </row>
    <row r="7" ht="21.95" customHeight="1" spans="1:9">
      <c r="A7" s="279" t="s">
        <v>81</v>
      </c>
      <c r="B7" s="279"/>
      <c r="C7" s="280">
        <f t="shared" ref="C7:C70" si="0">D7+G7</f>
        <v>682590</v>
      </c>
      <c r="D7" s="280">
        <f>E7+F7</f>
        <v>174739</v>
      </c>
      <c r="E7" s="280">
        <f t="shared" ref="E7:I7" si="1">E8+E21+E49+E60+E64+E67+E72+E76+E78</f>
        <v>161132</v>
      </c>
      <c r="F7" s="280">
        <f t="shared" si="1"/>
        <v>13607</v>
      </c>
      <c r="G7" s="280">
        <f>H7+I7</f>
        <v>507851</v>
      </c>
      <c r="H7" s="280">
        <f t="shared" si="1"/>
        <v>364830</v>
      </c>
      <c r="I7" s="280">
        <f t="shared" si="1"/>
        <v>143021</v>
      </c>
    </row>
    <row r="8" s="142" customFormat="1" ht="22.5" customHeight="1" spans="1:9">
      <c r="A8" s="281">
        <v>301</v>
      </c>
      <c r="B8" s="282" t="s">
        <v>920</v>
      </c>
      <c r="C8" s="280">
        <f t="shared" si="0"/>
        <v>171711</v>
      </c>
      <c r="D8" s="280">
        <f t="shared" ref="D8:D71" si="2">E8+F8</f>
        <v>152786</v>
      </c>
      <c r="E8" s="280">
        <v>152786</v>
      </c>
      <c r="F8" s="280">
        <v>0</v>
      </c>
      <c r="G8" s="280">
        <f t="shared" ref="G8:G71" si="3">H8+I8</f>
        <v>18925</v>
      </c>
      <c r="H8" s="280">
        <v>15504</v>
      </c>
      <c r="I8" s="280">
        <v>3421</v>
      </c>
    </row>
    <row r="9" ht="22.5" customHeight="1" spans="1:9">
      <c r="A9" s="283">
        <v>30101</v>
      </c>
      <c r="B9" s="284" t="s">
        <v>921</v>
      </c>
      <c r="C9" s="285">
        <f t="shared" si="0"/>
        <v>68296</v>
      </c>
      <c r="D9" s="285">
        <f t="shared" si="2"/>
        <v>61420</v>
      </c>
      <c r="E9" s="285">
        <v>61420</v>
      </c>
      <c r="F9" s="285">
        <v>0</v>
      </c>
      <c r="G9" s="285">
        <f t="shared" si="3"/>
        <v>6876</v>
      </c>
      <c r="H9" s="285">
        <v>3455</v>
      </c>
      <c r="I9" s="285">
        <v>3421</v>
      </c>
    </row>
    <row r="10" ht="22.5" customHeight="1" spans="1:9">
      <c r="A10" s="283">
        <v>30102</v>
      </c>
      <c r="B10" s="284" t="s">
        <v>922</v>
      </c>
      <c r="C10" s="285">
        <f t="shared" si="0"/>
        <v>19165</v>
      </c>
      <c r="D10" s="285">
        <f t="shared" si="2"/>
        <v>17560</v>
      </c>
      <c r="E10" s="285">
        <v>17560</v>
      </c>
      <c r="F10" s="285">
        <v>0</v>
      </c>
      <c r="G10" s="285">
        <f t="shared" si="3"/>
        <v>1605</v>
      </c>
      <c r="H10" s="285">
        <v>1605</v>
      </c>
      <c r="I10" s="285">
        <v>0</v>
      </c>
    </row>
    <row r="11" ht="22.5" customHeight="1" spans="1:9">
      <c r="A11" s="283">
        <v>30103</v>
      </c>
      <c r="B11" s="284" t="s">
        <v>923</v>
      </c>
      <c r="C11" s="285">
        <f t="shared" si="0"/>
        <v>17140</v>
      </c>
      <c r="D11" s="285">
        <f t="shared" si="2"/>
        <v>15119</v>
      </c>
      <c r="E11" s="285">
        <v>15119</v>
      </c>
      <c r="F11" s="285">
        <v>0</v>
      </c>
      <c r="G11" s="285">
        <f t="shared" si="3"/>
        <v>2021</v>
      </c>
      <c r="H11" s="285">
        <v>2021</v>
      </c>
      <c r="I11" s="285">
        <v>0</v>
      </c>
    </row>
    <row r="12" ht="22.5" customHeight="1" spans="1:9">
      <c r="A12" s="283">
        <v>30106</v>
      </c>
      <c r="B12" s="284" t="s">
        <v>924</v>
      </c>
      <c r="C12" s="285">
        <f t="shared" si="0"/>
        <v>0</v>
      </c>
      <c r="D12" s="285">
        <f t="shared" si="2"/>
        <v>0</v>
      </c>
      <c r="E12" s="285">
        <v>0</v>
      </c>
      <c r="F12" s="285">
        <v>0</v>
      </c>
      <c r="G12" s="285">
        <f t="shared" si="3"/>
        <v>0</v>
      </c>
      <c r="H12" s="285">
        <v>0</v>
      </c>
      <c r="I12" s="285">
        <v>0</v>
      </c>
    </row>
    <row r="13" ht="22.5" customHeight="1" spans="1:9">
      <c r="A13" s="283">
        <v>30107</v>
      </c>
      <c r="B13" s="284" t="s">
        <v>925</v>
      </c>
      <c r="C13" s="285">
        <f t="shared" si="0"/>
        <v>13030</v>
      </c>
      <c r="D13" s="285">
        <f t="shared" si="2"/>
        <v>13018</v>
      </c>
      <c r="E13" s="285">
        <v>13018</v>
      </c>
      <c r="F13" s="285">
        <v>0</v>
      </c>
      <c r="G13" s="285">
        <f t="shared" si="3"/>
        <v>12</v>
      </c>
      <c r="H13" s="285">
        <v>12</v>
      </c>
      <c r="I13" s="285">
        <v>0</v>
      </c>
    </row>
    <row r="14" ht="22.5" customHeight="1" spans="1:9">
      <c r="A14" s="283">
        <v>30108</v>
      </c>
      <c r="B14" s="284" t="s">
        <v>926</v>
      </c>
      <c r="C14" s="285">
        <f t="shared" si="0"/>
        <v>17639</v>
      </c>
      <c r="D14" s="285">
        <f t="shared" si="2"/>
        <v>16605</v>
      </c>
      <c r="E14" s="285">
        <v>16605</v>
      </c>
      <c r="F14" s="285">
        <v>0</v>
      </c>
      <c r="G14" s="285">
        <f t="shared" si="3"/>
        <v>1034</v>
      </c>
      <c r="H14" s="285">
        <v>1034</v>
      </c>
      <c r="I14" s="285">
        <v>0</v>
      </c>
    </row>
    <row r="15" ht="22.5" customHeight="1" spans="1:9">
      <c r="A15" s="283">
        <v>30109</v>
      </c>
      <c r="B15" s="284" t="s">
        <v>927</v>
      </c>
      <c r="C15" s="285">
        <f t="shared" si="0"/>
        <v>280</v>
      </c>
      <c r="D15" s="285">
        <f t="shared" si="2"/>
        <v>174</v>
      </c>
      <c r="E15" s="285">
        <v>174</v>
      </c>
      <c r="F15" s="285">
        <v>0</v>
      </c>
      <c r="G15" s="285">
        <f t="shared" si="3"/>
        <v>106</v>
      </c>
      <c r="H15" s="285">
        <v>106</v>
      </c>
      <c r="I15" s="285">
        <v>0</v>
      </c>
    </row>
    <row r="16" ht="22.5" customHeight="1" spans="1:9">
      <c r="A16" s="283">
        <v>30110</v>
      </c>
      <c r="B16" s="284" t="s">
        <v>928</v>
      </c>
      <c r="C16" s="285">
        <f t="shared" si="0"/>
        <v>8841</v>
      </c>
      <c r="D16" s="285">
        <f t="shared" si="2"/>
        <v>8838</v>
      </c>
      <c r="E16" s="285">
        <v>8838</v>
      </c>
      <c r="F16" s="285">
        <v>0</v>
      </c>
      <c r="G16" s="285">
        <f t="shared" si="3"/>
        <v>3</v>
      </c>
      <c r="H16" s="285">
        <v>3</v>
      </c>
      <c r="I16" s="285">
        <v>0</v>
      </c>
    </row>
    <row r="17" ht="22.5" customHeight="1" spans="1:9">
      <c r="A17" s="283">
        <v>30111</v>
      </c>
      <c r="B17" s="284" t="s">
        <v>929</v>
      </c>
      <c r="C17" s="285">
        <f t="shared" si="0"/>
        <v>1593</v>
      </c>
      <c r="D17" s="285">
        <f t="shared" si="2"/>
        <v>1593</v>
      </c>
      <c r="E17" s="285">
        <v>1593</v>
      </c>
      <c r="F17" s="285">
        <v>0</v>
      </c>
      <c r="G17" s="285">
        <f t="shared" si="3"/>
        <v>0</v>
      </c>
      <c r="H17" s="285">
        <v>0</v>
      </c>
      <c r="I17" s="285">
        <v>0</v>
      </c>
    </row>
    <row r="18" ht="22.5" customHeight="1" spans="1:9">
      <c r="A18" s="283">
        <v>30112</v>
      </c>
      <c r="B18" s="284" t="s">
        <v>930</v>
      </c>
      <c r="C18" s="285">
        <f t="shared" si="0"/>
        <v>713</v>
      </c>
      <c r="D18" s="285">
        <f t="shared" si="2"/>
        <v>713</v>
      </c>
      <c r="E18" s="285">
        <v>713</v>
      </c>
      <c r="F18" s="285">
        <v>0</v>
      </c>
      <c r="G18" s="285">
        <f t="shared" si="3"/>
        <v>0</v>
      </c>
      <c r="H18" s="285">
        <v>0</v>
      </c>
      <c r="I18" s="285">
        <v>0</v>
      </c>
    </row>
    <row r="19" ht="22.5" customHeight="1" spans="1:9">
      <c r="A19" s="283">
        <v>30113</v>
      </c>
      <c r="B19" s="284" t="s">
        <v>931</v>
      </c>
      <c r="C19" s="285">
        <f t="shared" si="0"/>
        <v>13252</v>
      </c>
      <c r="D19" s="285">
        <f t="shared" si="2"/>
        <v>13246</v>
      </c>
      <c r="E19" s="285">
        <v>13246</v>
      </c>
      <c r="F19" s="285">
        <v>0</v>
      </c>
      <c r="G19" s="285">
        <f t="shared" si="3"/>
        <v>6</v>
      </c>
      <c r="H19" s="285">
        <v>6</v>
      </c>
      <c r="I19" s="285">
        <v>0</v>
      </c>
    </row>
    <row r="20" ht="22.5" customHeight="1" spans="1:9">
      <c r="A20" s="283">
        <v>30199</v>
      </c>
      <c r="B20" s="284" t="s">
        <v>932</v>
      </c>
      <c r="C20" s="285">
        <f t="shared" si="0"/>
        <v>11762</v>
      </c>
      <c r="D20" s="285">
        <f t="shared" si="2"/>
        <v>4500</v>
      </c>
      <c r="E20" s="285">
        <v>4500</v>
      </c>
      <c r="F20" s="285">
        <v>0</v>
      </c>
      <c r="G20" s="285">
        <f t="shared" si="3"/>
        <v>7262</v>
      </c>
      <c r="H20" s="285">
        <v>7262</v>
      </c>
      <c r="I20" s="285">
        <v>0</v>
      </c>
    </row>
    <row r="21" s="142" customFormat="1" ht="22.5" customHeight="1" spans="1:9">
      <c r="A21" s="281">
        <v>302</v>
      </c>
      <c r="B21" s="282" t="s">
        <v>933</v>
      </c>
      <c r="C21" s="280">
        <f t="shared" si="0"/>
        <v>65908</v>
      </c>
      <c r="D21" s="280">
        <f t="shared" si="2"/>
        <v>17480</v>
      </c>
      <c r="E21" s="280">
        <v>3921</v>
      </c>
      <c r="F21" s="280">
        <v>13559</v>
      </c>
      <c r="G21" s="280">
        <f t="shared" si="3"/>
        <v>48428</v>
      </c>
      <c r="H21" s="280">
        <v>40284</v>
      </c>
      <c r="I21" s="280">
        <v>8144</v>
      </c>
    </row>
    <row r="22" ht="22.5" customHeight="1" spans="1:9">
      <c r="A22" s="283">
        <v>30201</v>
      </c>
      <c r="B22" s="284" t="s">
        <v>934</v>
      </c>
      <c r="C22" s="285">
        <f t="shared" si="0"/>
        <v>25995</v>
      </c>
      <c r="D22" s="285">
        <f t="shared" si="2"/>
        <v>1970</v>
      </c>
      <c r="E22" s="285">
        <v>0</v>
      </c>
      <c r="F22" s="285">
        <v>1970</v>
      </c>
      <c r="G22" s="285">
        <f t="shared" si="3"/>
        <v>24025</v>
      </c>
      <c r="H22" s="285">
        <v>18383</v>
      </c>
      <c r="I22" s="285">
        <v>5642</v>
      </c>
    </row>
    <row r="23" ht="22.5" customHeight="1" spans="1:9">
      <c r="A23" s="283">
        <v>30202</v>
      </c>
      <c r="B23" s="284" t="s">
        <v>935</v>
      </c>
      <c r="C23" s="285">
        <f t="shared" si="0"/>
        <v>120</v>
      </c>
      <c r="D23" s="285">
        <f t="shared" si="2"/>
        <v>79</v>
      </c>
      <c r="E23" s="285">
        <v>0</v>
      </c>
      <c r="F23" s="285">
        <v>79</v>
      </c>
      <c r="G23" s="285">
        <f t="shared" si="3"/>
        <v>41</v>
      </c>
      <c r="H23" s="285">
        <v>41</v>
      </c>
      <c r="I23" s="285">
        <v>0</v>
      </c>
    </row>
    <row r="24" ht="22.5" customHeight="1" spans="1:9">
      <c r="A24" s="283">
        <v>30203</v>
      </c>
      <c r="B24" s="284" t="s">
        <v>936</v>
      </c>
      <c r="C24" s="285">
        <f t="shared" si="0"/>
        <v>0</v>
      </c>
      <c r="D24" s="285">
        <f t="shared" si="2"/>
        <v>0</v>
      </c>
      <c r="E24" s="285"/>
      <c r="F24" s="285"/>
      <c r="G24" s="285">
        <f t="shared" si="3"/>
        <v>0</v>
      </c>
      <c r="H24" s="285"/>
      <c r="I24" s="285"/>
    </row>
    <row r="25" ht="22.5" customHeight="1" spans="1:9">
      <c r="A25" s="283">
        <v>30204</v>
      </c>
      <c r="B25" s="284" t="s">
        <v>937</v>
      </c>
      <c r="C25" s="285">
        <f t="shared" si="0"/>
        <v>1</v>
      </c>
      <c r="D25" s="285">
        <f t="shared" si="2"/>
        <v>1</v>
      </c>
      <c r="E25" s="285">
        <v>0</v>
      </c>
      <c r="F25" s="285">
        <v>1</v>
      </c>
      <c r="G25" s="285">
        <f t="shared" si="3"/>
        <v>0</v>
      </c>
      <c r="H25" s="285">
        <v>0</v>
      </c>
      <c r="I25" s="285">
        <v>0</v>
      </c>
    </row>
    <row r="26" ht="22.5" customHeight="1" spans="1:9">
      <c r="A26" s="283">
        <v>30205</v>
      </c>
      <c r="B26" s="284" t="s">
        <v>938</v>
      </c>
      <c r="C26" s="285">
        <f t="shared" si="0"/>
        <v>197</v>
      </c>
      <c r="D26" s="285">
        <f t="shared" si="2"/>
        <v>197</v>
      </c>
      <c r="E26" s="285">
        <v>0</v>
      </c>
      <c r="F26" s="285">
        <v>197</v>
      </c>
      <c r="G26" s="285">
        <f t="shared" si="3"/>
        <v>0</v>
      </c>
      <c r="H26" s="285">
        <v>0</v>
      </c>
      <c r="I26" s="285">
        <v>0</v>
      </c>
    </row>
    <row r="27" ht="22.5" customHeight="1" spans="1:9">
      <c r="A27" s="283">
        <v>30206</v>
      </c>
      <c r="B27" s="284" t="s">
        <v>939</v>
      </c>
      <c r="C27" s="285">
        <f t="shared" si="0"/>
        <v>800</v>
      </c>
      <c r="D27" s="285">
        <f t="shared" si="2"/>
        <v>745</v>
      </c>
      <c r="E27" s="285">
        <v>0</v>
      </c>
      <c r="F27" s="285">
        <v>745</v>
      </c>
      <c r="G27" s="285">
        <f t="shared" si="3"/>
        <v>55</v>
      </c>
      <c r="H27" s="285">
        <v>55</v>
      </c>
      <c r="I27" s="285">
        <v>0</v>
      </c>
    </row>
    <row r="28" ht="22.5" customHeight="1" spans="1:9">
      <c r="A28" s="283">
        <v>30207</v>
      </c>
      <c r="B28" s="284" t="s">
        <v>940</v>
      </c>
      <c r="C28" s="285">
        <f t="shared" si="0"/>
        <v>321</v>
      </c>
      <c r="D28" s="285">
        <f t="shared" si="2"/>
        <v>294</v>
      </c>
      <c r="E28" s="285">
        <v>0</v>
      </c>
      <c r="F28" s="285">
        <v>294</v>
      </c>
      <c r="G28" s="285">
        <f t="shared" si="3"/>
        <v>27</v>
      </c>
      <c r="H28" s="285">
        <v>27</v>
      </c>
      <c r="I28" s="285">
        <v>0</v>
      </c>
    </row>
    <row r="29" ht="22.5" customHeight="1" spans="1:9">
      <c r="A29" s="283">
        <v>30208</v>
      </c>
      <c r="B29" s="284" t="s">
        <v>941</v>
      </c>
      <c r="C29" s="285">
        <f t="shared" si="0"/>
        <v>4498</v>
      </c>
      <c r="D29" s="285">
        <f t="shared" si="2"/>
        <v>4299</v>
      </c>
      <c r="E29" s="285">
        <v>0</v>
      </c>
      <c r="F29" s="285">
        <v>4299</v>
      </c>
      <c r="G29" s="285">
        <f t="shared" si="3"/>
        <v>199</v>
      </c>
      <c r="H29" s="285">
        <v>199</v>
      </c>
      <c r="I29" s="285">
        <v>0</v>
      </c>
    </row>
    <row r="30" ht="22.5" customHeight="1" spans="1:9">
      <c r="A30" s="283">
        <v>30209</v>
      </c>
      <c r="B30" s="284" t="s">
        <v>942</v>
      </c>
      <c r="C30" s="285">
        <f t="shared" si="0"/>
        <v>1440</v>
      </c>
      <c r="D30" s="285">
        <f t="shared" si="2"/>
        <v>132</v>
      </c>
      <c r="E30" s="285">
        <v>0</v>
      </c>
      <c r="F30" s="285">
        <v>132</v>
      </c>
      <c r="G30" s="285">
        <f t="shared" si="3"/>
        <v>1308</v>
      </c>
      <c r="H30" s="285">
        <v>1308</v>
      </c>
      <c r="I30" s="285">
        <v>0</v>
      </c>
    </row>
    <row r="31" ht="22.5" customHeight="1" spans="1:9">
      <c r="A31" s="283">
        <v>30211</v>
      </c>
      <c r="B31" s="284" t="s">
        <v>943</v>
      </c>
      <c r="C31" s="285">
        <f t="shared" si="0"/>
        <v>520</v>
      </c>
      <c r="D31" s="285">
        <f t="shared" si="2"/>
        <v>488</v>
      </c>
      <c r="E31" s="285">
        <v>0</v>
      </c>
      <c r="F31" s="285">
        <v>488</v>
      </c>
      <c r="G31" s="285">
        <f t="shared" si="3"/>
        <v>32</v>
      </c>
      <c r="H31" s="285">
        <v>32</v>
      </c>
      <c r="I31" s="285">
        <v>0</v>
      </c>
    </row>
    <row r="32" ht="22.5" customHeight="1" spans="1:9">
      <c r="A32" s="283">
        <v>30212</v>
      </c>
      <c r="B32" s="284" t="s">
        <v>944</v>
      </c>
      <c r="C32" s="285">
        <f t="shared" si="0"/>
        <v>310</v>
      </c>
      <c r="D32" s="285">
        <f t="shared" si="2"/>
        <v>10</v>
      </c>
      <c r="E32" s="285">
        <v>0</v>
      </c>
      <c r="F32" s="285">
        <v>10</v>
      </c>
      <c r="G32" s="285">
        <f t="shared" si="3"/>
        <v>300</v>
      </c>
      <c r="H32" s="285">
        <v>300</v>
      </c>
      <c r="I32" s="285">
        <v>0</v>
      </c>
    </row>
    <row r="33" ht="22.5" customHeight="1" spans="1:9">
      <c r="A33" s="283">
        <v>30213</v>
      </c>
      <c r="B33" s="284" t="s">
        <v>945</v>
      </c>
      <c r="C33" s="285">
        <f t="shared" si="0"/>
        <v>1531</v>
      </c>
      <c r="D33" s="285">
        <f t="shared" si="2"/>
        <v>425</v>
      </c>
      <c r="E33" s="285">
        <v>0</v>
      </c>
      <c r="F33" s="285">
        <v>425</v>
      </c>
      <c r="G33" s="285">
        <f t="shared" si="3"/>
        <v>1106</v>
      </c>
      <c r="H33" s="285">
        <v>647</v>
      </c>
      <c r="I33" s="285">
        <v>459</v>
      </c>
    </row>
    <row r="34" ht="22.5" customHeight="1" spans="1:9">
      <c r="A34" s="283">
        <v>30214</v>
      </c>
      <c r="B34" s="284" t="s">
        <v>946</v>
      </c>
      <c r="C34" s="285">
        <f t="shared" si="0"/>
        <v>917</v>
      </c>
      <c r="D34" s="280">
        <f t="shared" si="2"/>
        <v>3</v>
      </c>
      <c r="E34" s="285">
        <v>0</v>
      </c>
      <c r="F34" s="285">
        <v>3</v>
      </c>
      <c r="G34" s="280">
        <f t="shared" si="3"/>
        <v>914</v>
      </c>
      <c r="H34" s="285">
        <v>914</v>
      </c>
      <c r="I34" s="285">
        <v>0</v>
      </c>
    </row>
    <row r="35" ht="22.5" customHeight="1" spans="1:9">
      <c r="A35" s="283">
        <v>30215</v>
      </c>
      <c r="B35" s="284" t="s">
        <v>947</v>
      </c>
      <c r="C35" s="285">
        <f t="shared" si="0"/>
        <v>23</v>
      </c>
      <c r="D35" s="285">
        <f t="shared" si="2"/>
        <v>18</v>
      </c>
      <c r="E35" s="285">
        <v>0</v>
      </c>
      <c r="F35" s="285">
        <v>18</v>
      </c>
      <c r="G35" s="285">
        <f t="shared" si="3"/>
        <v>5</v>
      </c>
      <c r="H35" s="285">
        <v>5</v>
      </c>
      <c r="I35" s="285">
        <v>0</v>
      </c>
    </row>
    <row r="36" ht="22.5" customHeight="1" spans="1:9">
      <c r="A36" s="283">
        <v>30216</v>
      </c>
      <c r="B36" s="284" t="s">
        <v>948</v>
      </c>
      <c r="C36" s="285">
        <f t="shared" si="0"/>
        <v>349</v>
      </c>
      <c r="D36" s="285">
        <f t="shared" si="2"/>
        <v>34</v>
      </c>
      <c r="E36" s="285">
        <v>0</v>
      </c>
      <c r="F36" s="285">
        <v>34</v>
      </c>
      <c r="G36" s="285">
        <f t="shared" si="3"/>
        <v>315</v>
      </c>
      <c r="H36" s="285">
        <v>315</v>
      </c>
      <c r="I36" s="285">
        <v>0</v>
      </c>
    </row>
    <row r="37" ht="22.5" customHeight="1" spans="1:9">
      <c r="A37" s="283">
        <v>30217</v>
      </c>
      <c r="B37" s="284" t="s">
        <v>949</v>
      </c>
      <c r="C37" s="285">
        <f t="shared" si="0"/>
        <v>420</v>
      </c>
      <c r="D37" s="285">
        <f t="shared" si="2"/>
        <v>20</v>
      </c>
      <c r="E37" s="285">
        <v>0</v>
      </c>
      <c r="F37" s="285">
        <v>20</v>
      </c>
      <c r="G37" s="285">
        <f t="shared" si="3"/>
        <v>400</v>
      </c>
      <c r="H37" s="285">
        <v>400</v>
      </c>
      <c r="I37" s="285">
        <v>0</v>
      </c>
    </row>
    <row r="38" ht="22.5" customHeight="1" spans="1:9">
      <c r="A38" s="283">
        <v>30218</v>
      </c>
      <c r="B38" s="284" t="s">
        <v>950</v>
      </c>
      <c r="C38" s="285">
        <f t="shared" si="0"/>
        <v>43</v>
      </c>
      <c r="D38" s="285">
        <f t="shared" si="2"/>
        <v>35</v>
      </c>
      <c r="E38" s="285">
        <v>0</v>
      </c>
      <c r="F38" s="285">
        <v>35</v>
      </c>
      <c r="G38" s="285">
        <f t="shared" si="3"/>
        <v>8</v>
      </c>
      <c r="H38" s="285">
        <v>8</v>
      </c>
      <c r="I38" s="285">
        <v>0</v>
      </c>
    </row>
    <row r="39" ht="22.5" customHeight="1" spans="1:9">
      <c r="A39" s="283">
        <v>30224</v>
      </c>
      <c r="B39" s="284" t="s">
        <v>951</v>
      </c>
      <c r="C39" s="285">
        <f t="shared" si="0"/>
        <v>0</v>
      </c>
      <c r="D39" s="285">
        <f t="shared" si="2"/>
        <v>0</v>
      </c>
      <c r="E39" s="285">
        <v>0</v>
      </c>
      <c r="F39" s="285">
        <v>0</v>
      </c>
      <c r="G39" s="285">
        <f t="shared" si="3"/>
        <v>0</v>
      </c>
      <c r="H39" s="285">
        <v>0</v>
      </c>
      <c r="I39" s="285">
        <v>0</v>
      </c>
    </row>
    <row r="40" ht="22.5" customHeight="1" spans="1:9">
      <c r="A40" s="283">
        <v>30225</v>
      </c>
      <c r="B40" s="284" t="s">
        <v>952</v>
      </c>
      <c r="C40" s="285">
        <f t="shared" si="0"/>
        <v>2</v>
      </c>
      <c r="D40" s="285">
        <f t="shared" si="2"/>
        <v>2</v>
      </c>
      <c r="E40" s="285">
        <v>0</v>
      </c>
      <c r="F40" s="285">
        <v>2</v>
      </c>
      <c r="G40" s="285">
        <f t="shared" si="3"/>
        <v>0</v>
      </c>
      <c r="H40" s="285">
        <v>0</v>
      </c>
      <c r="I40" s="285">
        <v>0</v>
      </c>
    </row>
    <row r="41" ht="22.5" customHeight="1" spans="1:9">
      <c r="A41" s="283">
        <v>30226</v>
      </c>
      <c r="B41" s="284" t="s">
        <v>953</v>
      </c>
      <c r="C41" s="285">
        <f t="shared" si="0"/>
        <v>931</v>
      </c>
      <c r="D41" s="285">
        <f t="shared" si="2"/>
        <v>164</v>
      </c>
      <c r="E41" s="285">
        <v>0</v>
      </c>
      <c r="F41" s="285">
        <v>164</v>
      </c>
      <c r="G41" s="285">
        <f t="shared" si="3"/>
        <v>767</v>
      </c>
      <c r="H41" s="285">
        <v>767</v>
      </c>
      <c r="I41" s="285">
        <v>0</v>
      </c>
    </row>
    <row r="42" ht="22.5" customHeight="1" spans="1:9">
      <c r="A42" s="283">
        <v>30227</v>
      </c>
      <c r="B42" s="284" t="s">
        <v>954</v>
      </c>
      <c r="C42" s="285">
        <f t="shared" si="0"/>
        <v>9886</v>
      </c>
      <c r="D42" s="285">
        <f t="shared" si="2"/>
        <v>27</v>
      </c>
      <c r="E42" s="285">
        <v>0</v>
      </c>
      <c r="F42" s="285">
        <v>27</v>
      </c>
      <c r="G42" s="285">
        <f t="shared" si="3"/>
        <v>9859</v>
      </c>
      <c r="H42" s="285">
        <v>9654</v>
      </c>
      <c r="I42" s="285">
        <v>205</v>
      </c>
    </row>
    <row r="43" ht="22.5" customHeight="1" spans="1:9">
      <c r="A43" s="283">
        <v>30228</v>
      </c>
      <c r="B43" s="284" t="s">
        <v>955</v>
      </c>
      <c r="C43" s="285">
        <f t="shared" si="0"/>
        <v>1637</v>
      </c>
      <c r="D43" s="285">
        <f t="shared" si="2"/>
        <v>1637</v>
      </c>
      <c r="E43" s="285">
        <v>0</v>
      </c>
      <c r="F43" s="285">
        <v>1637</v>
      </c>
      <c r="G43" s="285">
        <f t="shared" si="3"/>
        <v>0</v>
      </c>
      <c r="H43" s="285">
        <v>0</v>
      </c>
      <c r="I43" s="285">
        <v>0</v>
      </c>
    </row>
    <row r="44" ht="22.5" customHeight="1" spans="1:9">
      <c r="A44" s="283">
        <v>30229</v>
      </c>
      <c r="B44" s="284" t="s">
        <v>956</v>
      </c>
      <c r="C44" s="285">
        <f t="shared" si="0"/>
        <v>0</v>
      </c>
      <c r="D44" s="285">
        <f t="shared" si="2"/>
        <v>0</v>
      </c>
      <c r="E44" s="285"/>
      <c r="F44" s="285"/>
      <c r="G44" s="285">
        <f t="shared" si="3"/>
        <v>0</v>
      </c>
      <c r="H44" s="285"/>
      <c r="I44" s="285"/>
    </row>
    <row r="45" ht="22.5" customHeight="1" spans="1:9">
      <c r="A45" s="283">
        <v>30231</v>
      </c>
      <c r="B45" s="284" t="s">
        <v>957</v>
      </c>
      <c r="C45" s="285">
        <f t="shared" si="0"/>
        <v>1540</v>
      </c>
      <c r="D45" s="285">
        <f t="shared" si="2"/>
        <v>1540</v>
      </c>
      <c r="E45" s="285">
        <v>0</v>
      </c>
      <c r="F45" s="285">
        <v>1540</v>
      </c>
      <c r="G45" s="285">
        <f t="shared" si="3"/>
        <v>0</v>
      </c>
      <c r="H45" s="285">
        <v>0</v>
      </c>
      <c r="I45" s="285">
        <v>0</v>
      </c>
    </row>
    <row r="46" ht="22.5" customHeight="1" spans="1:9">
      <c r="A46" s="283">
        <v>30239</v>
      </c>
      <c r="B46" s="284" t="s">
        <v>958</v>
      </c>
      <c r="C46" s="285">
        <f t="shared" si="0"/>
        <v>3887</v>
      </c>
      <c r="D46" s="285">
        <f t="shared" si="2"/>
        <v>3887</v>
      </c>
      <c r="E46" s="285">
        <v>3885</v>
      </c>
      <c r="F46" s="285">
        <v>2</v>
      </c>
      <c r="G46" s="285">
        <f t="shared" si="3"/>
        <v>0</v>
      </c>
      <c r="H46" s="285">
        <v>0</v>
      </c>
      <c r="I46" s="285">
        <v>0</v>
      </c>
    </row>
    <row r="47" ht="22.5" customHeight="1" spans="1:9">
      <c r="A47" s="283">
        <v>30240</v>
      </c>
      <c r="B47" s="284" t="s">
        <v>959</v>
      </c>
      <c r="C47" s="285">
        <f t="shared" si="0"/>
        <v>0</v>
      </c>
      <c r="D47" s="285">
        <f t="shared" si="2"/>
        <v>0</v>
      </c>
      <c r="E47" s="285">
        <v>0</v>
      </c>
      <c r="F47" s="285">
        <v>0</v>
      </c>
      <c r="G47" s="285">
        <f t="shared" si="3"/>
        <v>0</v>
      </c>
      <c r="H47" s="285">
        <v>0</v>
      </c>
      <c r="I47" s="285">
        <v>0</v>
      </c>
    </row>
    <row r="48" ht="22.5" customHeight="1" spans="1:9">
      <c r="A48" s="283">
        <v>30299</v>
      </c>
      <c r="B48" s="284" t="s">
        <v>960</v>
      </c>
      <c r="C48" s="285">
        <f t="shared" si="0"/>
        <v>10540</v>
      </c>
      <c r="D48" s="285">
        <f t="shared" si="2"/>
        <v>1473</v>
      </c>
      <c r="E48" s="285">
        <v>36</v>
      </c>
      <c r="F48" s="285">
        <v>1437</v>
      </c>
      <c r="G48" s="285">
        <f t="shared" si="3"/>
        <v>9067</v>
      </c>
      <c r="H48" s="285">
        <v>7229</v>
      </c>
      <c r="I48" s="285">
        <v>1838</v>
      </c>
    </row>
    <row r="49" s="142" customFormat="1" ht="22.5" customHeight="1" spans="1:9">
      <c r="A49" s="281">
        <v>303</v>
      </c>
      <c r="B49" s="282" t="s">
        <v>961</v>
      </c>
      <c r="C49" s="280">
        <f t="shared" si="0"/>
        <v>98156</v>
      </c>
      <c r="D49" s="280">
        <f t="shared" si="2"/>
        <v>4425</v>
      </c>
      <c r="E49" s="280">
        <v>4425</v>
      </c>
      <c r="F49" s="280">
        <v>0</v>
      </c>
      <c r="G49" s="280">
        <f t="shared" si="3"/>
        <v>93731</v>
      </c>
      <c r="H49" s="280">
        <v>15645</v>
      </c>
      <c r="I49" s="280">
        <v>78086</v>
      </c>
    </row>
    <row r="50" ht="22.5" customHeight="1" spans="1:9">
      <c r="A50" s="283">
        <v>30301</v>
      </c>
      <c r="B50" s="284" t="s">
        <v>962</v>
      </c>
      <c r="C50" s="285">
        <f t="shared" si="0"/>
        <v>892</v>
      </c>
      <c r="D50" s="285">
        <f t="shared" si="2"/>
        <v>885</v>
      </c>
      <c r="E50" s="285">
        <v>885</v>
      </c>
      <c r="F50" s="285">
        <v>0</v>
      </c>
      <c r="G50" s="285">
        <f t="shared" si="3"/>
        <v>7</v>
      </c>
      <c r="H50" s="285">
        <v>7</v>
      </c>
      <c r="I50" s="285">
        <v>0</v>
      </c>
    </row>
    <row r="51" ht="22.5" customHeight="1" spans="1:9">
      <c r="A51" s="283">
        <v>30302</v>
      </c>
      <c r="B51" s="284" t="s">
        <v>963</v>
      </c>
      <c r="C51" s="285">
        <f t="shared" si="0"/>
        <v>3517</v>
      </c>
      <c r="D51" s="285">
        <f t="shared" si="2"/>
        <v>2349</v>
      </c>
      <c r="E51" s="285">
        <v>2349</v>
      </c>
      <c r="F51" s="285">
        <v>0</v>
      </c>
      <c r="G51" s="285">
        <f t="shared" si="3"/>
        <v>1168</v>
      </c>
      <c r="H51" s="285">
        <v>1085</v>
      </c>
      <c r="I51" s="285">
        <v>83</v>
      </c>
    </row>
    <row r="52" ht="22.5" customHeight="1" spans="1:9">
      <c r="A52" s="283">
        <v>30304</v>
      </c>
      <c r="B52" s="284" t="s">
        <v>964</v>
      </c>
      <c r="C52" s="285">
        <f t="shared" si="0"/>
        <v>857</v>
      </c>
      <c r="D52" s="285">
        <f t="shared" si="2"/>
        <v>757</v>
      </c>
      <c r="E52" s="285">
        <v>757</v>
      </c>
      <c r="F52" s="285">
        <v>0</v>
      </c>
      <c r="G52" s="285">
        <f t="shared" si="3"/>
        <v>100</v>
      </c>
      <c r="H52" s="285">
        <v>100</v>
      </c>
      <c r="I52" s="285">
        <v>0</v>
      </c>
    </row>
    <row r="53" ht="22.5" customHeight="1" spans="1:9">
      <c r="A53" s="283">
        <v>30305</v>
      </c>
      <c r="B53" s="284" t="s">
        <v>965</v>
      </c>
      <c r="C53" s="285">
        <f t="shared" si="0"/>
        <v>1749</v>
      </c>
      <c r="D53" s="285">
        <f t="shared" si="2"/>
        <v>222</v>
      </c>
      <c r="E53" s="285">
        <v>222</v>
      </c>
      <c r="F53" s="285">
        <v>0</v>
      </c>
      <c r="G53" s="285">
        <f t="shared" si="3"/>
        <v>1527</v>
      </c>
      <c r="H53" s="285">
        <v>1456</v>
      </c>
      <c r="I53" s="285">
        <v>71</v>
      </c>
    </row>
    <row r="54" ht="22.5" customHeight="1" spans="1:9">
      <c r="A54" s="283">
        <v>30306</v>
      </c>
      <c r="B54" s="284" t="s">
        <v>966</v>
      </c>
      <c r="C54" s="285">
        <f t="shared" si="0"/>
        <v>0</v>
      </c>
      <c r="D54" s="285"/>
      <c r="E54" s="285">
        <v>0</v>
      </c>
      <c r="F54" s="285">
        <v>0</v>
      </c>
      <c r="G54" s="285"/>
      <c r="H54" s="285">
        <v>240</v>
      </c>
      <c r="I54" s="285">
        <v>0</v>
      </c>
    </row>
    <row r="55" ht="22.5" customHeight="1" spans="1:9">
      <c r="A55" s="283">
        <v>30307</v>
      </c>
      <c r="B55" s="284" t="s">
        <v>967</v>
      </c>
      <c r="C55" s="285">
        <f t="shared" si="0"/>
        <v>8384</v>
      </c>
      <c r="D55" s="285">
        <f t="shared" ref="D55:D61" si="4">E55+F55</f>
        <v>0</v>
      </c>
      <c r="E55" s="285">
        <v>0</v>
      </c>
      <c r="F55" s="285">
        <v>0</v>
      </c>
      <c r="G55" s="285">
        <f t="shared" ref="G55:G61" si="5">H55+I55</f>
        <v>8384</v>
      </c>
      <c r="H55" s="285">
        <v>8384</v>
      </c>
      <c r="I55" s="285">
        <v>0</v>
      </c>
    </row>
    <row r="56" ht="22.5" customHeight="1" spans="1:9">
      <c r="A56" s="283">
        <v>30308</v>
      </c>
      <c r="B56" s="284" t="s">
        <v>968</v>
      </c>
      <c r="C56" s="285">
        <f t="shared" si="0"/>
        <v>1852</v>
      </c>
      <c r="D56" s="285">
        <f t="shared" si="4"/>
        <v>134</v>
      </c>
      <c r="E56" s="285">
        <v>134</v>
      </c>
      <c r="F56" s="285">
        <v>0</v>
      </c>
      <c r="G56" s="285">
        <f t="shared" si="5"/>
        <v>1718</v>
      </c>
      <c r="H56" s="285">
        <v>62</v>
      </c>
      <c r="I56" s="285">
        <v>1656</v>
      </c>
    </row>
    <row r="57" ht="22.5" customHeight="1" spans="1:9">
      <c r="A57" s="283">
        <v>30309</v>
      </c>
      <c r="B57" s="283" t="s">
        <v>969</v>
      </c>
      <c r="C57" s="285">
        <f t="shared" si="0"/>
        <v>11</v>
      </c>
      <c r="D57" s="285">
        <f t="shared" si="4"/>
        <v>0</v>
      </c>
      <c r="E57" s="285">
        <v>0</v>
      </c>
      <c r="F57" s="285">
        <v>0</v>
      </c>
      <c r="G57" s="285">
        <f t="shared" si="5"/>
        <v>11</v>
      </c>
      <c r="H57" s="285">
        <v>9</v>
      </c>
      <c r="I57" s="285">
        <v>2</v>
      </c>
    </row>
    <row r="58" ht="22.5" customHeight="1" spans="1:9">
      <c r="A58" s="283">
        <v>30310</v>
      </c>
      <c r="B58" s="284" t="s">
        <v>970</v>
      </c>
      <c r="C58" s="285">
        <f t="shared" si="0"/>
        <v>67833</v>
      </c>
      <c r="D58" s="285">
        <f t="shared" si="4"/>
        <v>0</v>
      </c>
      <c r="E58" s="285">
        <v>0</v>
      </c>
      <c r="F58" s="285">
        <v>0</v>
      </c>
      <c r="G58" s="285">
        <f t="shared" si="5"/>
        <v>67833</v>
      </c>
      <c r="H58" s="285">
        <v>0</v>
      </c>
      <c r="I58" s="285">
        <v>67833</v>
      </c>
    </row>
    <row r="59" s="142" customFormat="1" ht="22.5" customHeight="1" spans="1:9">
      <c r="A59" s="283">
        <v>30399</v>
      </c>
      <c r="B59" s="284" t="s">
        <v>971</v>
      </c>
      <c r="C59" s="285">
        <f t="shared" si="0"/>
        <v>12821</v>
      </c>
      <c r="D59" s="285">
        <f t="shared" si="4"/>
        <v>78</v>
      </c>
      <c r="E59" s="285">
        <v>78</v>
      </c>
      <c r="F59" s="285">
        <v>0</v>
      </c>
      <c r="G59" s="285">
        <f t="shared" si="5"/>
        <v>12743</v>
      </c>
      <c r="H59" s="285">
        <v>4302</v>
      </c>
      <c r="I59" s="285">
        <v>8441</v>
      </c>
    </row>
    <row r="60" ht="22.5" customHeight="1" spans="1:9">
      <c r="A60" s="281">
        <v>307</v>
      </c>
      <c r="B60" s="282" t="s">
        <v>972</v>
      </c>
      <c r="C60" s="280">
        <f t="shared" si="0"/>
        <v>34681</v>
      </c>
      <c r="D60" s="280">
        <f t="shared" si="4"/>
        <v>0</v>
      </c>
      <c r="E60" s="280">
        <v>0</v>
      </c>
      <c r="F60" s="280">
        <v>0</v>
      </c>
      <c r="G60" s="280">
        <f t="shared" si="5"/>
        <v>34681</v>
      </c>
      <c r="H60" s="280">
        <v>34660</v>
      </c>
      <c r="I60" s="280">
        <v>21</v>
      </c>
    </row>
    <row r="61" ht="22.5" customHeight="1" spans="1:9">
      <c r="A61" s="283">
        <v>30701</v>
      </c>
      <c r="B61" s="284" t="s">
        <v>973</v>
      </c>
      <c r="C61" s="285">
        <f t="shared" si="0"/>
        <v>34448</v>
      </c>
      <c r="D61" s="280">
        <f t="shared" si="4"/>
        <v>0</v>
      </c>
      <c r="E61" s="285">
        <v>0</v>
      </c>
      <c r="F61" s="285">
        <v>0</v>
      </c>
      <c r="G61" s="285">
        <f t="shared" si="5"/>
        <v>34448</v>
      </c>
      <c r="H61" s="285">
        <v>34448</v>
      </c>
      <c r="I61" s="285">
        <v>0</v>
      </c>
    </row>
    <row r="62" s="142" customFormat="1" ht="22.5" customHeight="1" spans="1:9">
      <c r="A62" s="283">
        <v>30702</v>
      </c>
      <c r="B62" s="284" t="s">
        <v>974</v>
      </c>
      <c r="C62" s="285">
        <f t="shared" si="0"/>
        <v>0</v>
      </c>
      <c r="D62" s="280"/>
      <c r="E62" s="285">
        <v>0</v>
      </c>
      <c r="F62" s="285">
        <v>0</v>
      </c>
      <c r="G62" s="285"/>
      <c r="H62" s="285">
        <v>0</v>
      </c>
      <c r="I62" s="285">
        <v>21</v>
      </c>
    </row>
    <row r="63" ht="22.5" customHeight="1" spans="1:9">
      <c r="A63" s="283">
        <v>30703</v>
      </c>
      <c r="B63" s="284" t="s">
        <v>975</v>
      </c>
      <c r="C63" s="285">
        <f t="shared" si="0"/>
        <v>212</v>
      </c>
      <c r="D63" s="280">
        <f t="shared" ref="D63:D76" si="6">E63+F63</f>
        <v>0</v>
      </c>
      <c r="E63" s="285">
        <v>0</v>
      </c>
      <c r="F63" s="285">
        <v>0</v>
      </c>
      <c r="G63" s="285">
        <f t="shared" ref="G63:G76" si="7">H63+I63</f>
        <v>212</v>
      </c>
      <c r="H63" s="285">
        <v>212</v>
      </c>
      <c r="I63" s="285">
        <v>0</v>
      </c>
    </row>
    <row r="64" ht="22.5" customHeight="1" spans="1:9">
      <c r="A64" s="281" t="s">
        <v>976</v>
      </c>
      <c r="B64" s="282" t="s">
        <v>977</v>
      </c>
      <c r="C64" s="285">
        <f t="shared" si="0"/>
        <v>0</v>
      </c>
      <c r="D64" s="280"/>
      <c r="E64" s="285">
        <v>0</v>
      </c>
      <c r="F64" s="285">
        <v>0</v>
      </c>
      <c r="G64" s="280"/>
      <c r="H64" s="285">
        <v>2356</v>
      </c>
      <c r="I64" s="285">
        <v>0</v>
      </c>
    </row>
    <row r="65" ht="22.5" customHeight="1" spans="1:9">
      <c r="A65" s="283">
        <v>30901</v>
      </c>
      <c r="B65" s="284" t="s">
        <v>978</v>
      </c>
      <c r="C65" s="285">
        <f t="shared" si="0"/>
        <v>0</v>
      </c>
      <c r="D65" s="280"/>
      <c r="E65" s="285">
        <v>0</v>
      </c>
      <c r="F65" s="285">
        <v>0</v>
      </c>
      <c r="G65" s="280"/>
      <c r="H65" s="285">
        <v>356</v>
      </c>
      <c r="I65" s="285">
        <v>0</v>
      </c>
    </row>
    <row r="66" ht="22.5" customHeight="1" spans="1:9">
      <c r="A66" s="283">
        <v>30999</v>
      </c>
      <c r="B66" s="284" t="s">
        <v>979</v>
      </c>
      <c r="C66" s="285">
        <f t="shared" si="0"/>
        <v>0</v>
      </c>
      <c r="D66" s="280"/>
      <c r="E66" s="285">
        <v>0</v>
      </c>
      <c r="F66" s="285">
        <v>0</v>
      </c>
      <c r="G66" s="280"/>
      <c r="H66" s="285">
        <v>2000</v>
      </c>
      <c r="I66" s="285">
        <v>0</v>
      </c>
    </row>
    <row r="67" s="142" customFormat="1" ht="22.5" customHeight="1" spans="1:9">
      <c r="A67" s="281">
        <v>310</v>
      </c>
      <c r="B67" s="282" t="s">
        <v>980</v>
      </c>
      <c r="C67" s="280">
        <f t="shared" si="0"/>
        <v>10141</v>
      </c>
      <c r="D67" s="280">
        <f t="shared" si="6"/>
        <v>48</v>
      </c>
      <c r="E67" s="280">
        <v>0</v>
      </c>
      <c r="F67" s="280">
        <v>48</v>
      </c>
      <c r="G67" s="280">
        <f t="shared" si="7"/>
        <v>10093</v>
      </c>
      <c r="H67" s="280">
        <v>6517</v>
      </c>
      <c r="I67" s="280">
        <v>3576</v>
      </c>
    </row>
    <row r="68" ht="22.5" customHeight="1" spans="1:9">
      <c r="A68" s="283">
        <v>31002</v>
      </c>
      <c r="B68" s="284" t="s">
        <v>981</v>
      </c>
      <c r="C68" s="285">
        <f t="shared" si="0"/>
        <v>2410</v>
      </c>
      <c r="D68" s="285">
        <f t="shared" si="6"/>
        <v>48</v>
      </c>
      <c r="E68" s="285">
        <v>0</v>
      </c>
      <c r="F68" s="285">
        <v>48</v>
      </c>
      <c r="G68" s="285">
        <f t="shared" si="7"/>
        <v>2362</v>
      </c>
      <c r="H68" s="285">
        <v>2362</v>
      </c>
      <c r="I68" s="285">
        <v>0</v>
      </c>
    </row>
    <row r="69" ht="22.5" customHeight="1" spans="1:9">
      <c r="A69" s="283">
        <v>31003</v>
      </c>
      <c r="B69" s="284" t="s">
        <v>982</v>
      </c>
      <c r="C69" s="285">
        <f t="shared" si="0"/>
        <v>1225</v>
      </c>
      <c r="D69" s="280">
        <f t="shared" si="6"/>
        <v>0</v>
      </c>
      <c r="E69" s="285">
        <v>0</v>
      </c>
      <c r="F69" s="285">
        <v>0</v>
      </c>
      <c r="G69" s="285">
        <f t="shared" si="7"/>
        <v>1225</v>
      </c>
      <c r="H69" s="285">
        <v>641</v>
      </c>
      <c r="I69" s="285">
        <v>584</v>
      </c>
    </row>
    <row r="70" ht="22.5" customHeight="1" spans="1:9">
      <c r="A70" s="283">
        <v>31007</v>
      </c>
      <c r="B70" s="284" t="s">
        <v>983</v>
      </c>
      <c r="C70" s="285">
        <f t="shared" si="0"/>
        <v>2992</v>
      </c>
      <c r="D70" s="280">
        <f t="shared" si="6"/>
        <v>0</v>
      </c>
      <c r="E70" s="285">
        <v>0</v>
      </c>
      <c r="F70" s="285">
        <v>0</v>
      </c>
      <c r="G70" s="285">
        <f t="shared" si="7"/>
        <v>2992</v>
      </c>
      <c r="H70" s="285">
        <v>0</v>
      </c>
      <c r="I70" s="285">
        <v>2992</v>
      </c>
    </row>
    <row r="71" s="142" customFormat="1" ht="22.5" customHeight="1" spans="1:9">
      <c r="A71" s="283">
        <v>31099</v>
      </c>
      <c r="B71" s="284" t="s">
        <v>984</v>
      </c>
      <c r="C71" s="285">
        <f t="shared" ref="C71:C79" si="8">D71+G71</f>
        <v>3514</v>
      </c>
      <c r="D71" s="280">
        <f t="shared" si="6"/>
        <v>0</v>
      </c>
      <c r="E71" s="285">
        <v>0</v>
      </c>
      <c r="F71" s="285">
        <v>0</v>
      </c>
      <c r="G71" s="285">
        <f t="shared" si="7"/>
        <v>3514</v>
      </c>
      <c r="H71" s="285">
        <v>3514</v>
      </c>
      <c r="I71" s="285">
        <v>0</v>
      </c>
    </row>
    <row r="72" ht="22.5" customHeight="1" spans="1:9">
      <c r="A72" s="281">
        <v>312</v>
      </c>
      <c r="B72" s="282" t="s">
        <v>985</v>
      </c>
      <c r="C72" s="280">
        <f t="shared" si="8"/>
        <v>7212</v>
      </c>
      <c r="D72" s="280">
        <f t="shared" si="6"/>
        <v>0</v>
      </c>
      <c r="E72" s="280">
        <v>0</v>
      </c>
      <c r="F72" s="280">
        <v>0</v>
      </c>
      <c r="G72" s="280">
        <f t="shared" si="7"/>
        <v>7212</v>
      </c>
      <c r="H72" s="280">
        <v>5566</v>
      </c>
      <c r="I72" s="280">
        <v>1646</v>
      </c>
    </row>
    <row r="73" s="142" customFormat="1" ht="22.5" customHeight="1" spans="1:9">
      <c r="A73" s="283">
        <v>31204</v>
      </c>
      <c r="B73" s="284" t="s">
        <v>986</v>
      </c>
      <c r="C73" s="285">
        <f t="shared" si="8"/>
        <v>2169</v>
      </c>
      <c r="D73" s="280">
        <f t="shared" si="6"/>
        <v>0</v>
      </c>
      <c r="E73" s="285">
        <v>0</v>
      </c>
      <c r="F73" s="285">
        <v>0</v>
      </c>
      <c r="G73" s="285">
        <f t="shared" si="7"/>
        <v>2169</v>
      </c>
      <c r="H73" s="285">
        <v>548</v>
      </c>
      <c r="I73" s="285">
        <v>1621</v>
      </c>
    </row>
    <row r="74" ht="22.5" customHeight="1" spans="1:9">
      <c r="A74" s="283">
        <v>31205</v>
      </c>
      <c r="B74" s="284" t="s">
        <v>987</v>
      </c>
      <c r="C74" s="285">
        <f t="shared" si="8"/>
        <v>61</v>
      </c>
      <c r="D74" s="280">
        <f t="shared" si="6"/>
        <v>0</v>
      </c>
      <c r="E74" s="285">
        <v>0</v>
      </c>
      <c r="F74" s="285">
        <v>0</v>
      </c>
      <c r="G74" s="285">
        <f t="shared" si="7"/>
        <v>61</v>
      </c>
      <c r="H74" s="285">
        <v>61</v>
      </c>
      <c r="I74" s="285">
        <v>0</v>
      </c>
    </row>
    <row r="75" ht="22.5" customHeight="1" spans="1:9">
      <c r="A75" s="283">
        <v>31299</v>
      </c>
      <c r="B75" s="284" t="s">
        <v>988</v>
      </c>
      <c r="C75" s="285">
        <f t="shared" si="8"/>
        <v>4982</v>
      </c>
      <c r="D75" s="280">
        <f t="shared" si="6"/>
        <v>0</v>
      </c>
      <c r="E75" s="285">
        <v>0</v>
      </c>
      <c r="F75" s="285">
        <v>0</v>
      </c>
      <c r="G75" s="285">
        <f t="shared" si="7"/>
        <v>4982</v>
      </c>
      <c r="H75" s="285">
        <v>4957</v>
      </c>
      <c r="I75" s="285">
        <v>25</v>
      </c>
    </row>
    <row r="76" ht="22.5" customHeight="1" spans="1:9">
      <c r="A76" s="281">
        <v>313</v>
      </c>
      <c r="B76" s="282" t="s">
        <v>989</v>
      </c>
      <c r="C76" s="280">
        <f t="shared" si="8"/>
        <v>143694</v>
      </c>
      <c r="D76" s="280">
        <f t="shared" si="6"/>
        <v>0</v>
      </c>
      <c r="E76" s="280">
        <v>0</v>
      </c>
      <c r="F76" s="280">
        <v>0</v>
      </c>
      <c r="G76" s="280">
        <f t="shared" si="7"/>
        <v>143694</v>
      </c>
      <c r="H76" s="280">
        <v>143694</v>
      </c>
      <c r="I76" s="280">
        <v>0</v>
      </c>
    </row>
    <row r="77" ht="22.5" customHeight="1" spans="1:9">
      <c r="A77" s="283">
        <v>31302</v>
      </c>
      <c r="B77" s="284" t="s">
        <v>990</v>
      </c>
      <c r="C77" s="285">
        <f t="shared" si="8"/>
        <v>143694</v>
      </c>
      <c r="D77" s="280">
        <f t="shared" ref="D77:D79" si="9">E77+F77</f>
        <v>0</v>
      </c>
      <c r="E77" s="285">
        <v>0</v>
      </c>
      <c r="F77" s="285">
        <v>0</v>
      </c>
      <c r="G77" s="285">
        <f t="shared" ref="G77:G79" si="10">H77+I77</f>
        <v>143694</v>
      </c>
      <c r="H77" s="285">
        <v>143694</v>
      </c>
      <c r="I77" s="285">
        <v>0</v>
      </c>
    </row>
    <row r="78" ht="22.5" customHeight="1" spans="1:9">
      <c r="A78" s="281">
        <v>399</v>
      </c>
      <c r="B78" s="282" t="s">
        <v>145</v>
      </c>
      <c r="C78" s="280">
        <f t="shared" si="8"/>
        <v>148731</v>
      </c>
      <c r="D78" s="280">
        <f t="shared" si="9"/>
        <v>0</v>
      </c>
      <c r="E78" s="280">
        <v>0</v>
      </c>
      <c r="F78" s="280">
        <v>0</v>
      </c>
      <c r="G78" s="280">
        <f t="shared" si="10"/>
        <v>148731</v>
      </c>
      <c r="H78" s="280">
        <v>100604</v>
      </c>
      <c r="I78" s="280">
        <v>48127</v>
      </c>
    </row>
    <row r="79" ht="22.5" customHeight="1" spans="1:9">
      <c r="A79" s="283">
        <v>39999</v>
      </c>
      <c r="B79" s="284" t="s">
        <v>887</v>
      </c>
      <c r="C79" s="285">
        <f t="shared" si="8"/>
        <v>148731</v>
      </c>
      <c r="D79" s="280">
        <f t="shared" si="9"/>
        <v>0</v>
      </c>
      <c r="E79" s="285">
        <v>0</v>
      </c>
      <c r="F79" s="285">
        <v>0</v>
      </c>
      <c r="G79" s="285">
        <f t="shared" si="10"/>
        <v>148731</v>
      </c>
      <c r="H79" s="285">
        <v>100604</v>
      </c>
      <c r="I79" s="285">
        <v>48127</v>
      </c>
    </row>
  </sheetData>
  <mergeCells count="9">
    <mergeCell ref="A2:I2"/>
    <mergeCell ref="A3:I3"/>
    <mergeCell ref="C4:I4"/>
    <mergeCell ref="D5:F5"/>
    <mergeCell ref="G5:I5"/>
    <mergeCell ref="A7:B7"/>
    <mergeCell ref="A4:A6"/>
    <mergeCell ref="B4:B6"/>
    <mergeCell ref="C5:C6"/>
  </mergeCells>
  <printOptions horizontalCentered="1"/>
  <pageMargins left="0.984027777777778" right="0.700694444444445" top="0.751388888888889" bottom="0.751388888888889" header="0.297916666666667" footer="0.297916666666667"/>
  <pageSetup paperSize="9" scale="69" fitToHeight="0" orientation="portrait" horizontalDpi="6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70"/>
  <sheetViews>
    <sheetView showZeros="0" workbookViewId="0">
      <pane ySplit="5" topLeftCell="A6" activePane="bottomLeft" state="frozen"/>
      <selection/>
      <selection pane="bottomLeft" activeCell="A1" sqref="A1"/>
    </sheetView>
  </sheetViews>
  <sheetFormatPr defaultColWidth="9" defaultRowHeight="13.8" outlineLevelCol="5"/>
  <cols>
    <col min="1" max="1" width="42.8796296296296" style="173" customWidth="1"/>
    <col min="2" max="3" width="14.6296296296296" customWidth="1"/>
    <col min="4" max="4" width="9.62962962962963" customWidth="1"/>
    <col min="5" max="5" width="11" customWidth="1"/>
  </cols>
  <sheetData>
    <row r="1" s="182" customFormat="1" ht="23.25" customHeight="1" spans="1:6">
      <c r="A1" s="1" t="s">
        <v>991</v>
      </c>
    </row>
    <row r="2" s="239" customFormat="1" ht="30.75" customHeight="1" spans="1:6">
      <c r="A2" s="242" t="s">
        <v>16</v>
      </c>
      <c r="B2" s="242"/>
      <c r="C2" s="242"/>
      <c r="D2" s="242"/>
      <c r="E2" s="242"/>
    </row>
    <row r="3" s="240" customFormat="1" ht="18.75" customHeight="1" spans="1:6">
      <c r="A3" s="243"/>
      <c r="B3" s="244"/>
      <c r="C3" s="244"/>
      <c r="D3" s="244"/>
      <c r="E3" s="245" t="s">
        <v>73</v>
      </c>
    </row>
    <row r="4" s="241" customFormat="1" ht="29.25" customHeight="1" spans="1:6">
      <c r="A4" s="246" t="s">
        <v>74</v>
      </c>
      <c r="B4" s="247" t="s">
        <v>992</v>
      </c>
      <c r="C4" s="248" t="s">
        <v>993</v>
      </c>
      <c r="D4" s="249" t="s">
        <v>994</v>
      </c>
      <c r="E4" s="249"/>
    </row>
    <row r="5" s="241" customFormat="1" ht="24" customHeight="1" spans="1:6">
      <c r="A5" s="250"/>
      <c r="B5" s="251"/>
      <c r="C5" s="252"/>
      <c r="D5" s="253" t="s">
        <v>79</v>
      </c>
      <c r="E5" s="253" t="s">
        <v>80</v>
      </c>
      <c r="F5" s="254"/>
    </row>
    <row r="6" s="240" customFormat="1" ht="22.5" customHeight="1" spans="1:6">
      <c r="A6" s="255" t="s">
        <v>995</v>
      </c>
      <c r="B6" s="256">
        <f>B7+B22+B54</f>
        <v>711085</v>
      </c>
      <c r="C6" s="256">
        <f>C7+C22+C54</f>
        <v>569394.3</v>
      </c>
      <c r="D6" s="257">
        <f t="shared" ref="D6:D69" si="0">B6-C6</f>
        <v>141690.7</v>
      </c>
      <c r="E6" s="258">
        <f t="shared" ref="E6:E23" si="1">D6/C6*100</f>
        <v>24.8844605574731</v>
      </c>
    </row>
    <row r="7" s="240" customFormat="1" ht="22.5" customHeight="1" spans="1:6">
      <c r="A7" s="255" t="s">
        <v>996</v>
      </c>
      <c r="B7" s="256">
        <v>22912</v>
      </c>
      <c r="C7" s="257">
        <v>22912</v>
      </c>
      <c r="D7" s="257">
        <f t="shared" si="0"/>
        <v>0</v>
      </c>
      <c r="E7" s="259">
        <f t="shared" si="1"/>
        <v>0</v>
      </c>
    </row>
    <row r="8" s="241" customFormat="1" ht="22.5" customHeight="1" spans="1:6">
      <c r="A8" s="255" t="s">
        <v>997</v>
      </c>
      <c r="B8" s="256">
        <v>22912</v>
      </c>
      <c r="C8" s="257">
        <v>22912</v>
      </c>
      <c r="D8" s="257">
        <f t="shared" si="0"/>
        <v>0</v>
      </c>
      <c r="E8" s="259">
        <f t="shared" si="1"/>
        <v>0</v>
      </c>
    </row>
    <row r="9" s="240" customFormat="1" ht="22.5" customHeight="1" spans="1:6">
      <c r="A9" s="260" t="s">
        <v>998</v>
      </c>
      <c r="B9" s="261">
        <v>11290</v>
      </c>
      <c r="C9" s="262">
        <v>11290</v>
      </c>
      <c r="D9" s="257">
        <f t="shared" si="0"/>
        <v>0</v>
      </c>
      <c r="E9" s="259">
        <f t="shared" si="1"/>
        <v>0</v>
      </c>
    </row>
    <row r="10" s="240" customFormat="1" ht="22.5" customHeight="1" spans="1:6">
      <c r="A10" s="260" t="s">
        <v>999</v>
      </c>
      <c r="B10" s="261">
        <v>2843</v>
      </c>
      <c r="C10" s="262">
        <v>2843</v>
      </c>
      <c r="D10" s="257">
        <f t="shared" si="0"/>
        <v>0</v>
      </c>
      <c r="E10" s="259">
        <f t="shared" si="1"/>
        <v>0</v>
      </c>
    </row>
    <row r="11" s="240" customFormat="1" ht="22.5" customHeight="1" spans="1:6">
      <c r="A11" s="260" t="s">
        <v>1000</v>
      </c>
      <c r="B11" s="261">
        <v>348</v>
      </c>
      <c r="C11" s="262">
        <v>348</v>
      </c>
      <c r="D11" s="257">
        <f t="shared" si="0"/>
        <v>0</v>
      </c>
      <c r="E11" s="259">
        <f t="shared" si="1"/>
        <v>0</v>
      </c>
    </row>
    <row r="12" s="240" customFormat="1" ht="22.5" customHeight="1" spans="1:6">
      <c r="A12" s="263" t="s">
        <v>1001</v>
      </c>
      <c r="B12" s="261">
        <v>8431</v>
      </c>
      <c r="C12" s="262">
        <v>8431</v>
      </c>
      <c r="D12" s="257">
        <f t="shared" si="0"/>
        <v>0</v>
      </c>
      <c r="E12" s="259">
        <f t="shared" si="1"/>
        <v>0</v>
      </c>
    </row>
    <row r="13" s="241" customFormat="1" ht="22.5" customHeight="1" spans="1:6">
      <c r="A13" s="255" t="s">
        <v>1002</v>
      </c>
      <c r="B13" s="256">
        <v>22912</v>
      </c>
      <c r="C13" s="257">
        <v>22912</v>
      </c>
      <c r="D13" s="257">
        <f t="shared" si="0"/>
        <v>0</v>
      </c>
      <c r="E13" s="259">
        <f t="shared" si="1"/>
        <v>0</v>
      </c>
    </row>
    <row r="14" s="240" customFormat="1" ht="22.5" customHeight="1" spans="1:6">
      <c r="A14" s="264" t="s">
        <v>1003</v>
      </c>
      <c r="B14" s="261">
        <v>5904</v>
      </c>
      <c r="C14" s="262">
        <v>5904</v>
      </c>
      <c r="D14" s="257">
        <f t="shared" si="0"/>
        <v>0</v>
      </c>
      <c r="E14" s="259">
        <f t="shared" si="1"/>
        <v>0</v>
      </c>
    </row>
    <row r="15" s="240" customFormat="1" ht="22.5" customHeight="1" spans="1:6">
      <c r="A15" s="264" t="s">
        <v>1004</v>
      </c>
      <c r="B15" s="261">
        <v>7140</v>
      </c>
      <c r="C15" s="262">
        <v>7140</v>
      </c>
      <c r="D15" s="257">
        <f t="shared" si="0"/>
        <v>0</v>
      </c>
      <c r="E15" s="259">
        <f t="shared" si="1"/>
        <v>0</v>
      </c>
    </row>
    <row r="16" s="240" customFormat="1" ht="22.5" customHeight="1" spans="1:6">
      <c r="A16" s="264" t="s">
        <v>1005</v>
      </c>
      <c r="B16" s="261">
        <v>3461</v>
      </c>
      <c r="C16" s="262">
        <v>3461</v>
      </c>
      <c r="D16" s="257">
        <f t="shared" si="0"/>
        <v>0</v>
      </c>
      <c r="E16" s="259">
        <f t="shared" si="1"/>
        <v>0</v>
      </c>
    </row>
    <row r="17" s="240" customFormat="1" ht="22.5" customHeight="1" spans="1:5">
      <c r="A17" s="264" t="s">
        <v>1006</v>
      </c>
      <c r="B17" s="261">
        <v>3235</v>
      </c>
      <c r="C17" s="262">
        <v>3235</v>
      </c>
      <c r="D17" s="257">
        <f t="shared" si="0"/>
        <v>0</v>
      </c>
      <c r="E17" s="259">
        <f t="shared" si="1"/>
        <v>0</v>
      </c>
    </row>
    <row r="18" s="240" customFormat="1" ht="22.5" customHeight="1" spans="1:5">
      <c r="A18" s="264" t="s">
        <v>1007</v>
      </c>
      <c r="B18" s="261">
        <v>775</v>
      </c>
      <c r="C18" s="262">
        <v>775</v>
      </c>
      <c r="D18" s="257">
        <f t="shared" si="0"/>
        <v>0</v>
      </c>
      <c r="E18" s="259">
        <f t="shared" si="1"/>
        <v>0</v>
      </c>
    </row>
    <row r="19" s="240" customFormat="1" ht="22.5" customHeight="1" spans="1:5">
      <c r="A19" s="264" t="s">
        <v>1008</v>
      </c>
      <c r="B19" s="261">
        <v>2004</v>
      </c>
      <c r="C19" s="262">
        <v>2004</v>
      </c>
      <c r="D19" s="257">
        <f t="shared" si="0"/>
        <v>0</v>
      </c>
      <c r="E19" s="259">
        <f t="shared" si="1"/>
        <v>0</v>
      </c>
    </row>
    <row r="20" s="240" customFormat="1" ht="22.5" customHeight="1" spans="1:5">
      <c r="A20" s="264" t="s">
        <v>1009</v>
      </c>
      <c r="B20" s="261">
        <v>208</v>
      </c>
      <c r="C20" s="262">
        <v>208</v>
      </c>
      <c r="D20" s="257">
        <f t="shared" si="0"/>
        <v>0</v>
      </c>
      <c r="E20" s="259">
        <f t="shared" si="1"/>
        <v>0</v>
      </c>
    </row>
    <row r="21" s="240" customFormat="1" ht="22.5" customHeight="1" spans="1:5">
      <c r="A21" s="264" t="s">
        <v>1010</v>
      </c>
      <c r="B21" s="261">
        <v>185</v>
      </c>
      <c r="C21" s="262">
        <v>185</v>
      </c>
      <c r="D21" s="257">
        <f t="shared" si="0"/>
        <v>0</v>
      </c>
      <c r="E21" s="259">
        <f t="shared" si="1"/>
        <v>0</v>
      </c>
    </row>
    <row r="22" s="240" customFormat="1" ht="22.5" customHeight="1" spans="1:5">
      <c r="A22" s="255" t="s">
        <v>1011</v>
      </c>
      <c r="B22" s="256">
        <f>B23</f>
        <v>678810</v>
      </c>
      <c r="C22" s="256">
        <f>C23</f>
        <v>533775.8</v>
      </c>
      <c r="D22" s="257">
        <f t="shared" si="0"/>
        <v>145034.2</v>
      </c>
      <c r="E22" s="258">
        <f t="shared" si="1"/>
        <v>27.171370451789</v>
      </c>
    </row>
    <row r="23" s="241" customFormat="1" ht="22.5" customHeight="1" spans="1:5">
      <c r="A23" s="255" t="s">
        <v>997</v>
      </c>
      <c r="B23" s="256">
        <f>SUM(B24:B44)</f>
        <v>678810</v>
      </c>
      <c r="C23" s="256">
        <f>SUM(C24:C44)</f>
        <v>533775.8</v>
      </c>
      <c r="D23" s="257">
        <f t="shared" si="0"/>
        <v>145034.2</v>
      </c>
      <c r="E23" s="258">
        <f t="shared" si="1"/>
        <v>27.171370451789</v>
      </c>
    </row>
    <row r="24" s="240" customFormat="1" ht="22.5" customHeight="1" spans="1:5">
      <c r="A24" s="264" t="s">
        <v>1012</v>
      </c>
      <c r="B24" s="261">
        <v>5331</v>
      </c>
      <c r="C24" s="262">
        <v>5331</v>
      </c>
      <c r="D24" s="262">
        <f t="shared" si="0"/>
        <v>0</v>
      </c>
      <c r="E24" s="259">
        <f>D24/C24</f>
        <v>0</v>
      </c>
    </row>
    <row r="25" s="240" customFormat="1" ht="22.5" customHeight="1" spans="1:5">
      <c r="A25" s="264" t="s">
        <v>1013</v>
      </c>
      <c r="B25" s="261">
        <v>297785</v>
      </c>
      <c r="C25" s="262">
        <v>264946</v>
      </c>
      <c r="D25" s="262">
        <f t="shared" si="0"/>
        <v>32839</v>
      </c>
      <c r="E25" s="265">
        <f t="shared" ref="E25:E32" si="2">D25/C25*100</f>
        <v>12.3946011640108</v>
      </c>
    </row>
    <row r="26" s="240" customFormat="1" ht="22.5" customHeight="1" spans="1:5">
      <c r="A26" s="264" t="s">
        <v>1014</v>
      </c>
      <c r="B26" s="261">
        <v>73770</v>
      </c>
      <c r="C26" s="262">
        <v>73770</v>
      </c>
      <c r="D26" s="262">
        <f t="shared" si="0"/>
        <v>0</v>
      </c>
      <c r="E26" s="265">
        <f t="shared" si="2"/>
        <v>0</v>
      </c>
    </row>
    <row r="27" s="240" customFormat="1" ht="22.5" customHeight="1" spans="1:5">
      <c r="A27" s="264" t="s">
        <v>1015</v>
      </c>
      <c r="B27" s="261">
        <v>14550</v>
      </c>
      <c r="C27" s="262">
        <v>20899</v>
      </c>
      <c r="D27" s="262">
        <f t="shared" si="0"/>
        <v>-6349</v>
      </c>
      <c r="E27" s="265">
        <f t="shared" si="2"/>
        <v>-30.3794439925355</v>
      </c>
    </row>
    <row r="28" s="240" customFormat="1" ht="22.5" customHeight="1" spans="1:5">
      <c r="A28" s="264" t="s">
        <v>1016</v>
      </c>
      <c r="B28" s="261">
        <v>5810</v>
      </c>
      <c r="C28" s="262">
        <v>5810</v>
      </c>
      <c r="D28" s="262">
        <f t="shared" si="0"/>
        <v>0</v>
      </c>
      <c r="E28" s="265">
        <f t="shared" si="2"/>
        <v>0</v>
      </c>
    </row>
    <row r="29" s="240" customFormat="1" ht="22.5" customHeight="1" spans="1:5">
      <c r="A29" s="264" t="s">
        <v>1017</v>
      </c>
      <c r="B29" s="261">
        <v>834</v>
      </c>
      <c r="C29" s="262">
        <v>891</v>
      </c>
      <c r="D29" s="262">
        <f t="shared" si="0"/>
        <v>-57</v>
      </c>
      <c r="E29" s="265">
        <f t="shared" si="2"/>
        <v>-6.3973063973064</v>
      </c>
    </row>
    <row r="30" s="240" customFormat="1" ht="22.5" customHeight="1" spans="1:5">
      <c r="A30" s="264" t="s">
        <v>1018</v>
      </c>
      <c r="B30" s="261">
        <v>75069</v>
      </c>
      <c r="C30" s="262">
        <v>62114</v>
      </c>
      <c r="D30" s="262">
        <f t="shared" si="0"/>
        <v>12955</v>
      </c>
      <c r="E30" s="265">
        <f t="shared" si="2"/>
        <v>20.8568116688669</v>
      </c>
    </row>
    <row r="31" s="240" customFormat="1" ht="22.5" customHeight="1" spans="1:5">
      <c r="A31" s="264" t="s">
        <v>1019</v>
      </c>
      <c r="B31" s="261">
        <v>38092</v>
      </c>
      <c r="C31" s="262">
        <v>927.8</v>
      </c>
      <c r="D31" s="262">
        <f t="shared" si="0"/>
        <v>37164.2</v>
      </c>
      <c r="E31" s="265">
        <f t="shared" si="2"/>
        <v>4005.62621254581</v>
      </c>
    </row>
    <row r="32" s="240" customFormat="1" ht="22.5" customHeight="1" spans="1:5">
      <c r="A32" s="264" t="s">
        <v>1020</v>
      </c>
      <c r="B32" s="261">
        <v>2833</v>
      </c>
      <c r="C32" s="262">
        <v>2699</v>
      </c>
      <c r="D32" s="262">
        <f t="shared" si="0"/>
        <v>134</v>
      </c>
      <c r="E32" s="265">
        <f t="shared" si="2"/>
        <v>4.96480177843646</v>
      </c>
    </row>
    <row r="33" s="240" customFormat="1" ht="22.5" customHeight="1" spans="1:5">
      <c r="A33" s="264" t="s">
        <v>1021</v>
      </c>
      <c r="B33" s="261">
        <v>20492</v>
      </c>
      <c r="C33" s="262"/>
      <c r="D33" s="262">
        <f t="shared" si="0"/>
        <v>20492</v>
      </c>
      <c r="E33" s="265"/>
    </row>
    <row r="34" s="240" customFormat="1" ht="22.5" customHeight="1" spans="1:5">
      <c r="A34" s="264" t="s">
        <v>1022</v>
      </c>
      <c r="B34" s="261">
        <v>48500</v>
      </c>
      <c r="C34" s="262">
        <v>7506.6</v>
      </c>
      <c r="D34" s="262">
        <f t="shared" si="0"/>
        <v>40993.4</v>
      </c>
      <c r="E34" s="265">
        <f t="shared" ref="E34:E39" si="3">D34/C34*100</f>
        <v>546.098100338369</v>
      </c>
    </row>
    <row r="35" s="240" customFormat="1" ht="22.5" customHeight="1" spans="1:5">
      <c r="A35" s="264" t="s">
        <v>1023</v>
      </c>
      <c r="B35" s="261">
        <v>44401</v>
      </c>
      <c r="C35" s="262">
        <v>44441</v>
      </c>
      <c r="D35" s="262">
        <f t="shared" si="0"/>
        <v>-40</v>
      </c>
      <c r="E35" s="265">
        <f t="shared" si="3"/>
        <v>-0.0900069755406044</v>
      </c>
    </row>
    <row r="36" s="240" customFormat="1" ht="22.5" customHeight="1" spans="1:5">
      <c r="A36" s="264" t="s">
        <v>1024</v>
      </c>
      <c r="B36" s="261">
        <v>23819</v>
      </c>
      <c r="C36" s="262">
        <v>23819</v>
      </c>
      <c r="D36" s="262">
        <f t="shared" si="0"/>
        <v>0</v>
      </c>
      <c r="E36" s="265">
        <f t="shared" si="3"/>
        <v>0</v>
      </c>
    </row>
    <row r="37" s="240" customFormat="1" ht="22.5" customHeight="1" spans="1:5">
      <c r="A37" s="264" t="s">
        <v>1025</v>
      </c>
      <c r="B37" s="261">
        <v>3575</v>
      </c>
      <c r="C37" s="262">
        <v>5425</v>
      </c>
      <c r="D37" s="262">
        <f t="shared" si="0"/>
        <v>-1850</v>
      </c>
      <c r="E37" s="265">
        <f t="shared" si="3"/>
        <v>-34.1013824884793</v>
      </c>
    </row>
    <row r="38" s="240" customFormat="1" ht="22.5" customHeight="1" spans="1:5">
      <c r="A38" s="264" t="s">
        <v>1026</v>
      </c>
      <c r="B38" s="261">
        <v>2237</v>
      </c>
      <c r="C38" s="262">
        <v>1730.6</v>
      </c>
      <c r="D38" s="262">
        <f t="shared" si="0"/>
        <v>506.4</v>
      </c>
      <c r="E38" s="265">
        <f t="shared" si="3"/>
        <v>29.2615277938287</v>
      </c>
    </row>
    <row r="39" s="240" customFormat="1" ht="22.5" customHeight="1" spans="1:5">
      <c r="A39" s="264" t="s">
        <v>1027</v>
      </c>
      <c r="B39" s="261">
        <v>4462</v>
      </c>
      <c r="C39" s="262">
        <v>11377.2</v>
      </c>
      <c r="D39" s="262">
        <f t="shared" si="0"/>
        <v>-6915.2</v>
      </c>
      <c r="E39" s="265">
        <f t="shared" si="3"/>
        <v>-60.7812115458988</v>
      </c>
    </row>
    <row r="40" s="240" customFormat="1" ht="22.5" customHeight="1" spans="1:5">
      <c r="A40" s="264" t="s">
        <v>1028</v>
      </c>
      <c r="B40" s="261">
        <v>788</v>
      </c>
      <c r="C40" s="262"/>
      <c r="D40" s="262">
        <f t="shared" si="0"/>
        <v>788</v>
      </c>
      <c r="E40" s="265"/>
    </row>
    <row r="41" s="240" customFormat="1" ht="22.5" customHeight="1" spans="1:5">
      <c r="A41" s="264" t="s">
        <v>1029</v>
      </c>
      <c r="B41" s="261">
        <v>13916</v>
      </c>
      <c r="C41" s="262"/>
      <c r="D41" s="262">
        <f t="shared" si="0"/>
        <v>13916</v>
      </c>
      <c r="E41" s="265"/>
    </row>
    <row r="42" s="240" customFormat="1" ht="30.75" customHeight="1" spans="1:5">
      <c r="A42" s="264" t="s">
        <v>1030</v>
      </c>
      <c r="B42" s="261">
        <v>517</v>
      </c>
      <c r="C42" s="262">
        <v>509</v>
      </c>
      <c r="D42" s="262">
        <f t="shared" si="0"/>
        <v>8</v>
      </c>
      <c r="E42" s="265">
        <f t="shared" ref="E42:E55" si="4">D42/C42*100</f>
        <v>1.57170923379175</v>
      </c>
    </row>
    <row r="43" s="240" customFormat="1" ht="22.5" customHeight="1" spans="1:5">
      <c r="A43" s="264" t="s">
        <v>1031</v>
      </c>
      <c r="B43" s="261">
        <v>1690</v>
      </c>
      <c r="C43" s="262">
        <v>1579.6</v>
      </c>
      <c r="D43" s="262">
        <f t="shared" si="0"/>
        <v>110.4</v>
      </c>
      <c r="E43" s="265">
        <f t="shared" si="4"/>
        <v>6.98911116738415</v>
      </c>
    </row>
    <row r="44" s="240" customFormat="1" ht="22.5" customHeight="1" spans="1:5">
      <c r="A44" s="264" t="s">
        <v>1032</v>
      </c>
      <c r="B44" s="261">
        <v>339</v>
      </c>
      <c r="C44" s="262"/>
      <c r="D44" s="262">
        <f t="shared" si="0"/>
        <v>339</v>
      </c>
      <c r="E44" s="265"/>
    </row>
    <row r="45" s="241" customFormat="1" ht="22.5" customHeight="1" spans="1:5">
      <c r="A45" s="255" t="s">
        <v>1002</v>
      </c>
      <c r="B45" s="256">
        <f>SUM(B46:B53)</f>
        <v>678810</v>
      </c>
      <c r="C45" s="256">
        <f>SUM(C46:C53)</f>
        <v>533776</v>
      </c>
      <c r="D45" s="257">
        <f t="shared" si="0"/>
        <v>145034</v>
      </c>
      <c r="E45" s="258">
        <f t="shared" si="4"/>
        <v>27.1713228020743</v>
      </c>
    </row>
    <row r="46" s="240" customFormat="1" ht="22.5" customHeight="1" spans="1:5">
      <c r="A46" s="264" t="s">
        <v>1003</v>
      </c>
      <c r="B46" s="261">
        <v>274172</v>
      </c>
      <c r="C46" s="262">
        <v>206315</v>
      </c>
      <c r="D46" s="262">
        <f t="shared" si="0"/>
        <v>67857</v>
      </c>
      <c r="E46" s="265">
        <f t="shared" si="4"/>
        <v>32.8899983035649</v>
      </c>
    </row>
    <row r="47" s="240" customFormat="1" ht="22.5" customHeight="1" spans="1:5">
      <c r="A47" s="264" t="s">
        <v>1004</v>
      </c>
      <c r="B47" s="261">
        <v>161435</v>
      </c>
      <c r="C47" s="262">
        <v>120258</v>
      </c>
      <c r="D47" s="262">
        <f t="shared" si="0"/>
        <v>41177</v>
      </c>
      <c r="E47" s="265">
        <f t="shared" si="4"/>
        <v>34.2405494852733</v>
      </c>
    </row>
    <row r="48" s="240" customFormat="1" ht="22.5" customHeight="1" spans="1:5">
      <c r="A48" s="264" t="s">
        <v>1005</v>
      </c>
      <c r="B48" s="261">
        <v>65759</v>
      </c>
      <c r="C48" s="262">
        <v>54474</v>
      </c>
      <c r="D48" s="262">
        <f t="shared" si="0"/>
        <v>11285</v>
      </c>
      <c r="E48" s="265">
        <f t="shared" si="4"/>
        <v>20.7163050262511</v>
      </c>
    </row>
    <row r="49" s="240" customFormat="1" ht="22.5" customHeight="1" spans="1:5">
      <c r="A49" s="264" t="s">
        <v>1006</v>
      </c>
      <c r="B49" s="261">
        <v>47301</v>
      </c>
      <c r="C49" s="262">
        <v>36427</v>
      </c>
      <c r="D49" s="262">
        <f t="shared" si="0"/>
        <v>10874</v>
      </c>
      <c r="E49" s="265">
        <f t="shared" si="4"/>
        <v>29.8514837894968</v>
      </c>
    </row>
    <row r="50" s="240" customFormat="1" ht="22.5" customHeight="1" spans="1:5">
      <c r="A50" s="264" t="s">
        <v>1007</v>
      </c>
      <c r="B50" s="261">
        <v>52297</v>
      </c>
      <c r="C50" s="262">
        <v>44986</v>
      </c>
      <c r="D50" s="262">
        <f t="shared" si="0"/>
        <v>7311</v>
      </c>
      <c r="E50" s="265">
        <f t="shared" si="4"/>
        <v>16.2517227581914</v>
      </c>
    </row>
    <row r="51" s="240" customFormat="1" ht="22.5" customHeight="1" spans="1:5">
      <c r="A51" s="264" t="s">
        <v>1008</v>
      </c>
      <c r="B51" s="261">
        <v>29924</v>
      </c>
      <c r="C51" s="262">
        <v>26837</v>
      </c>
      <c r="D51" s="262">
        <f t="shared" si="0"/>
        <v>3087</v>
      </c>
      <c r="E51" s="265">
        <f t="shared" si="4"/>
        <v>11.5027760181839</v>
      </c>
    </row>
    <row r="52" s="240" customFormat="1" ht="22.5" customHeight="1" spans="1:5">
      <c r="A52" s="264" t="s">
        <v>1009</v>
      </c>
      <c r="B52" s="261">
        <v>45481</v>
      </c>
      <c r="C52" s="262">
        <v>42048</v>
      </c>
      <c r="D52" s="262">
        <f t="shared" si="0"/>
        <v>3433</v>
      </c>
      <c r="E52" s="265">
        <f t="shared" si="4"/>
        <v>8.16447869101979</v>
      </c>
    </row>
    <row r="53" s="240" customFormat="1" ht="22.5" customHeight="1" spans="1:5">
      <c r="A53" s="264" t="s">
        <v>1033</v>
      </c>
      <c r="B53" s="261">
        <v>2441</v>
      </c>
      <c r="C53" s="262">
        <v>2431</v>
      </c>
      <c r="D53" s="262">
        <f t="shared" si="0"/>
        <v>10</v>
      </c>
      <c r="E53" s="265">
        <f t="shared" si="4"/>
        <v>0.411353352529823</v>
      </c>
    </row>
    <row r="54" s="240" customFormat="1" ht="22.5" customHeight="1" spans="1:5">
      <c r="A54" s="255" t="s">
        <v>1034</v>
      </c>
      <c r="B54" s="256">
        <f>B55</f>
        <v>9363</v>
      </c>
      <c r="C54" s="256">
        <f>C55</f>
        <v>12706.5</v>
      </c>
      <c r="D54" s="257">
        <f t="shared" si="0"/>
        <v>-3343.5</v>
      </c>
      <c r="E54" s="258">
        <f t="shared" si="4"/>
        <v>-26.3133042143785</v>
      </c>
    </row>
    <row r="55" s="241" customFormat="1" ht="22.5" customHeight="1" spans="1:5">
      <c r="A55" s="255" t="s">
        <v>997</v>
      </c>
      <c r="B55" s="256">
        <f>SUM(B56:B61)</f>
        <v>9363</v>
      </c>
      <c r="C55" s="256">
        <f>SUM(C56:C61)</f>
        <v>12706.5</v>
      </c>
      <c r="D55" s="257">
        <f t="shared" si="0"/>
        <v>-3343.5</v>
      </c>
      <c r="E55" s="258">
        <f t="shared" si="4"/>
        <v>-26.3133042143785</v>
      </c>
    </row>
    <row r="56" s="240" customFormat="1" ht="22.5" customHeight="1" spans="1:5">
      <c r="A56" s="264" t="s">
        <v>1035</v>
      </c>
      <c r="B56" s="261">
        <v>466</v>
      </c>
      <c r="C56" s="262"/>
      <c r="D56" s="262">
        <f t="shared" si="0"/>
        <v>466</v>
      </c>
      <c r="E56" s="265"/>
    </row>
    <row r="57" s="240" customFormat="1" ht="22.5" customHeight="1" spans="1:5">
      <c r="A57" s="264" t="s">
        <v>1036</v>
      </c>
      <c r="B57" s="261">
        <v>5248</v>
      </c>
      <c r="C57" s="262">
        <v>2098</v>
      </c>
      <c r="D57" s="262">
        <f t="shared" si="0"/>
        <v>3150</v>
      </c>
      <c r="E57" s="265">
        <f t="shared" ref="E57:E64" si="5">D57/C57*100</f>
        <v>150.142993326978</v>
      </c>
    </row>
    <row r="58" s="240" customFormat="1" ht="22.5" customHeight="1" spans="1:5">
      <c r="A58" s="264" t="s">
        <v>1037</v>
      </c>
      <c r="B58" s="261">
        <v>1325</v>
      </c>
      <c r="C58" s="262">
        <v>3113</v>
      </c>
      <c r="D58" s="262">
        <f t="shared" si="0"/>
        <v>-1788</v>
      </c>
      <c r="E58" s="265">
        <f t="shared" si="5"/>
        <v>-57.4365563764857</v>
      </c>
    </row>
    <row r="59" s="240" customFormat="1" ht="22.5" customHeight="1" spans="1:5">
      <c r="A59" s="264" t="s">
        <v>1038</v>
      </c>
      <c r="B59" s="261">
        <v>217</v>
      </c>
      <c r="C59" s="262"/>
      <c r="D59" s="262">
        <f t="shared" si="0"/>
        <v>217</v>
      </c>
      <c r="E59" s="265"/>
    </row>
    <row r="60" s="240" customFormat="1" ht="22.5" customHeight="1" spans="1:5">
      <c r="A60" s="264" t="s">
        <v>1039</v>
      </c>
      <c r="B60" s="261">
        <v>60</v>
      </c>
      <c r="C60" s="262"/>
      <c r="D60" s="262">
        <f t="shared" si="0"/>
        <v>60</v>
      </c>
      <c r="E60" s="265"/>
    </row>
    <row r="61" s="240" customFormat="1" ht="22.5" customHeight="1" spans="1:5">
      <c r="A61" s="264" t="s">
        <v>1040</v>
      </c>
      <c r="B61" s="261">
        <v>2047</v>
      </c>
      <c r="C61" s="262">
        <v>7495.5</v>
      </c>
      <c r="D61" s="262">
        <f t="shared" si="0"/>
        <v>-5448.5</v>
      </c>
      <c r="E61" s="265">
        <f t="shared" si="5"/>
        <v>-72.6902808351678</v>
      </c>
    </row>
    <row r="62" s="241" customFormat="1" ht="22.5" customHeight="1" spans="1:5">
      <c r="A62" s="266" t="s">
        <v>1002</v>
      </c>
      <c r="B62" s="256">
        <f>SUM(B63:B70)</f>
        <v>9363</v>
      </c>
      <c r="C62" s="256">
        <f>SUM(C63:C70)</f>
        <v>12707</v>
      </c>
      <c r="D62" s="257">
        <f t="shared" si="0"/>
        <v>-3344</v>
      </c>
      <c r="E62" s="258">
        <f t="shared" si="5"/>
        <v>-26.31620366727</v>
      </c>
    </row>
    <row r="63" s="240" customFormat="1" ht="22.5" customHeight="1" spans="1:5">
      <c r="A63" s="267" t="s">
        <v>1003</v>
      </c>
      <c r="B63" s="261">
        <v>4533</v>
      </c>
      <c r="C63" s="262">
        <v>7069</v>
      </c>
      <c r="D63" s="262">
        <f t="shared" si="0"/>
        <v>-2536</v>
      </c>
      <c r="E63" s="265">
        <f t="shared" si="5"/>
        <v>-35.8749469514783</v>
      </c>
    </row>
    <row r="64" s="240" customFormat="1" ht="22.5" customHeight="1" spans="1:5">
      <c r="A64" s="267" t="s">
        <v>1004</v>
      </c>
      <c r="B64" s="261">
        <v>4181</v>
      </c>
      <c r="C64" s="262">
        <v>5638</v>
      </c>
      <c r="D64" s="262">
        <f t="shared" si="0"/>
        <v>-1457</v>
      </c>
      <c r="E64" s="265">
        <f t="shared" si="5"/>
        <v>-25.8424973394821</v>
      </c>
    </row>
    <row r="65" s="240" customFormat="1" ht="22.5" customHeight="1" spans="1:5">
      <c r="A65" s="267" t="s">
        <v>1005</v>
      </c>
      <c r="B65" s="261">
        <v>174</v>
      </c>
      <c r="C65" s="262"/>
      <c r="D65" s="262">
        <f t="shared" si="0"/>
        <v>174</v>
      </c>
      <c r="E65" s="265"/>
    </row>
    <row r="66" s="240" customFormat="1" ht="22.5" customHeight="1" spans="1:5">
      <c r="A66" s="267" t="s">
        <v>1006</v>
      </c>
      <c r="B66" s="261">
        <v>66</v>
      </c>
      <c r="C66" s="262"/>
      <c r="D66" s="262">
        <f t="shared" si="0"/>
        <v>66</v>
      </c>
      <c r="E66" s="259"/>
    </row>
    <row r="67" s="240" customFormat="1" ht="22.5" customHeight="1" spans="1:5">
      <c r="A67" s="267" t="s">
        <v>1007</v>
      </c>
      <c r="B67" s="261">
        <v>144</v>
      </c>
      <c r="C67" s="262"/>
      <c r="D67" s="262">
        <f t="shared" si="0"/>
        <v>144</v>
      </c>
      <c r="E67" s="259"/>
    </row>
    <row r="68" s="240" customFormat="1" ht="22.5" customHeight="1" spans="1:5">
      <c r="A68" s="268" t="s">
        <v>1008</v>
      </c>
      <c r="B68" s="269">
        <v>133</v>
      </c>
      <c r="C68" s="270"/>
      <c r="D68" s="270">
        <f t="shared" si="0"/>
        <v>133</v>
      </c>
      <c r="E68" s="271"/>
    </row>
    <row r="69" s="240" customFormat="1" ht="22.5" customHeight="1" spans="1:5">
      <c r="A69" s="272" t="s">
        <v>1009</v>
      </c>
      <c r="B69" s="273">
        <v>132</v>
      </c>
      <c r="C69" s="273"/>
      <c r="D69" s="273">
        <f t="shared" si="0"/>
        <v>132</v>
      </c>
      <c r="E69" s="259"/>
    </row>
    <row r="70" ht="23.25" customHeight="1" spans="1:5">
      <c r="A70" s="272" t="s">
        <v>1033</v>
      </c>
      <c r="B70" s="274"/>
      <c r="C70" s="274"/>
      <c r="D70" s="274"/>
      <c r="E70" s="274"/>
    </row>
  </sheetData>
  <mergeCells count="5">
    <mergeCell ref="A2:E2"/>
    <mergeCell ref="D4:E4"/>
    <mergeCell ref="A4:A5"/>
    <mergeCell ref="B4:B5"/>
    <mergeCell ref="C4:C5"/>
  </mergeCells>
  <printOptions horizontalCentered="1"/>
  <pageMargins left="0.984027777777778" right="0.700694444444445" top="0.751388888888889" bottom="0.751388888888889" header="0.297916666666667" footer="0.297916666666667"/>
  <pageSetup paperSize="9" scale="83" orientation="portrait" horizontalDpi="6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6"/>
  <sheetViews>
    <sheetView zoomScale="115" zoomScaleNormal="115" workbookViewId="0">
      <selection activeCell="A1" sqref="A1"/>
    </sheetView>
  </sheetViews>
  <sheetFormatPr defaultColWidth="9" defaultRowHeight="13.8" outlineLevelCol="3"/>
  <cols>
    <col min="1" max="1" width="15.2962962962963" customWidth="1"/>
    <col min="2" max="2" width="27.8148148148148" customWidth="1"/>
    <col min="3" max="3" width="29.7407407407407" customWidth="1"/>
    <col min="4" max="4" width="12.1203703703704" customWidth="1"/>
  </cols>
  <sheetData>
    <row r="1" s="182" customFormat="1" ht="23.25" customHeight="1" spans="1:4">
      <c r="A1" s="182" t="s">
        <v>1041</v>
      </c>
    </row>
    <row r="2" ht="32.25" customHeight="1" spans="1:4">
      <c r="A2" s="66" t="s">
        <v>17</v>
      </c>
      <c r="B2" s="66"/>
      <c r="C2" s="66"/>
      <c r="D2" s="66"/>
    </row>
    <row r="3" ht="28.5" customHeight="1" spans="1:4">
      <c r="A3" s="34"/>
      <c r="B3" s="34"/>
      <c r="C3" s="235" t="s">
        <v>73</v>
      </c>
      <c r="D3" s="235"/>
    </row>
    <row r="4" ht="35.25" customHeight="1" spans="1:4">
      <c r="A4" s="36" t="s">
        <v>1042</v>
      </c>
      <c r="B4" s="36" t="s">
        <v>1043</v>
      </c>
      <c r="C4" s="36" t="s">
        <v>1044</v>
      </c>
      <c r="D4" s="36" t="s">
        <v>7</v>
      </c>
    </row>
    <row r="5" ht="35.25" customHeight="1" spans="1:4">
      <c r="A5" s="36" t="s">
        <v>1045</v>
      </c>
      <c r="B5" s="38">
        <f>B6+B7</f>
        <v>1569400</v>
      </c>
      <c r="C5" s="38">
        <f>C6+C7</f>
        <v>1542430</v>
      </c>
      <c r="D5" s="236"/>
    </row>
    <row r="6" ht="35.25" customHeight="1" spans="1:4">
      <c r="A6" s="39" t="s">
        <v>1046</v>
      </c>
      <c r="B6" s="41">
        <v>933743</v>
      </c>
      <c r="C6" s="41">
        <v>931722</v>
      </c>
      <c r="D6" s="236"/>
    </row>
    <row r="7" ht="35.25" customHeight="1" spans="1:4">
      <c r="A7" s="36" t="s">
        <v>1047</v>
      </c>
      <c r="B7" s="38">
        <f>SUM(B8:B15)</f>
        <v>635657</v>
      </c>
      <c r="C7" s="38">
        <f>SUM(C8:C15)</f>
        <v>610708</v>
      </c>
      <c r="D7" s="236"/>
    </row>
    <row r="8" ht="35.25" customHeight="1" spans="1:4">
      <c r="A8" s="39" t="s">
        <v>1048</v>
      </c>
      <c r="B8" s="41">
        <v>114148</v>
      </c>
      <c r="C8" s="41">
        <v>109961</v>
      </c>
      <c r="D8" s="236"/>
    </row>
    <row r="9" ht="35.25" customHeight="1" spans="1:4">
      <c r="A9" s="39" t="s">
        <v>1049</v>
      </c>
      <c r="B9" s="41">
        <v>171150</v>
      </c>
      <c r="C9" s="41">
        <v>167971</v>
      </c>
      <c r="D9" s="236"/>
    </row>
    <row r="10" ht="35.25" customHeight="1" spans="1:4">
      <c r="A10" s="39" t="s">
        <v>1050</v>
      </c>
      <c r="B10" s="41">
        <v>43374</v>
      </c>
      <c r="C10" s="41">
        <v>40946</v>
      </c>
      <c r="D10" s="236"/>
    </row>
    <row r="11" ht="35.25" customHeight="1" spans="1:4">
      <c r="A11" s="39" t="s">
        <v>1051</v>
      </c>
      <c r="B11" s="41">
        <v>55100</v>
      </c>
      <c r="C11" s="41">
        <v>54660</v>
      </c>
      <c r="D11" s="236"/>
    </row>
    <row r="12" ht="35.25" customHeight="1" spans="1:4">
      <c r="A12" s="39" t="s">
        <v>1052</v>
      </c>
      <c r="B12" s="41">
        <v>66654</v>
      </c>
      <c r="C12" s="41">
        <v>63745</v>
      </c>
      <c r="D12" s="236"/>
    </row>
    <row r="13" ht="35.25" customHeight="1" spans="1:4">
      <c r="A13" s="39" t="s">
        <v>1053</v>
      </c>
      <c r="B13" s="41">
        <v>42376</v>
      </c>
      <c r="C13" s="41">
        <v>40726</v>
      </c>
      <c r="D13" s="236"/>
    </row>
    <row r="14" ht="35.25" customHeight="1" spans="1:4">
      <c r="A14" s="39" t="s">
        <v>1054</v>
      </c>
      <c r="B14" s="41">
        <v>78456</v>
      </c>
      <c r="C14" s="41">
        <v>69960</v>
      </c>
      <c r="D14" s="236"/>
    </row>
    <row r="15" ht="35.25" customHeight="1" spans="1:4">
      <c r="A15" s="39" t="s">
        <v>1055</v>
      </c>
      <c r="B15" s="41">
        <v>64399</v>
      </c>
      <c r="C15" s="41">
        <v>62739</v>
      </c>
      <c r="D15" s="236"/>
    </row>
    <row r="16" ht="34.5" customHeight="1" spans="1:4">
      <c r="A16" s="237" t="s">
        <v>1056</v>
      </c>
      <c r="B16" s="237"/>
      <c r="C16" s="237"/>
      <c r="D16" s="238"/>
    </row>
  </sheetData>
  <mergeCells count="3">
    <mergeCell ref="A2:D2"/>
    <mergeCell ref="C3:D3"/>
    <mergeCell ref="A16:C16"/>
  </mergeCells>
  <printOptions horizontalCentered="1"/>
  <pageMargins left="0.984027777777778" right="0.700694444444445" top="0.751388888888889" bottom="0.751388888888889" header="0.297916666666667" footer="0.297916666666667"/>
  <pageSetup paperSize="9" scale="83" orientation="portrait" horizontalDpi="600"/>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29"/>
  <sheetViews>
    <sheetView workbookViewId="0">
      <selection activeCell="A1" sqref="A1"/>
    </sheetView>
  </sheetViews>
  <sheetFormatPr defaultColWidth="9" defaultRowHeight="13.8" outlineLevelCol="4"/>
  <cols>
    <col min="1" max="1" width="37.5462962962963" customWidth="1"/>
    <col min="2" max="3" width="15.25" customWidth="1"/>
    <col min="4" max="4" width="14.0555555555556" customWidth="1"/>
    <col min="5" max="5" width="15.25" customWidth="1"/>
  </cols>
  <sheetData>
    <row r="1" s="182" customFormat="1" ht="23.25" customHeight="1" spans="1:5">
      <c r="A1" s="182" t="s">
        <v>1057</v>
      </c>
    </row>
    <row r="2" ht="39" customHeight="1" spans="1:5">
      <c r="A2" s="66" t="s">
        <v>20</v>
      </c>
      <c r="B2" s="66"/>
      <c r="C2" s="66"/>
      <c r="D2" s="66"/>
      <c r="E2" s="66"/>
    </row>
    <row r="3" ht="21.75" customHeight="1" spans="1:5">
      <c r="A3" s="229"/>
      <c r="B3" s="229"/>
      <c r="C3" s="229"/>
      <c r="D3" s="230" t="s">
        <v>73</v>
      </c>
      <c r="E3" s="230"/>
    </row>
    <row r="4" ht="39.75" customHeight="1" spans="1:5">
      <c r="A4" s="69" t="s">
        <v>74</v>
      </c>
      <c r="B4" s="69" t="s">
        <v>2</v>
      </c>
      <c r="C4" s="69" t="s">
        <v>75</v>
      </c>
      <c r="D4" s="70" t="s">
        <v>76</v>
      </c>
      <c r="E4" s="71"/>
    </row>
    <row r="5" ht="39.75" customHeight="1" spans="1:5">
      <c r="A5" s="72"/>
      <c r="B5" s="72" t="s">
        <v>77</v>
      </c>
      <c r="C5" s="72" t="s">
        <v>78</v>
      </c>
      <c r="D5" s="73" t="s">
        <v>79</v>
      </c>
      <c r="E5" s="73" t="s">
        <v>80</v>
      </c>
    </row>
    <row r="6" ht="39.75" customHeight="1" spans="1:5">
      <c r="A6" s="70" t="s">
        <v>81</v>
      </c>
      <c r="B6" s="123">
        <f>SUM(B7:B14)</f>
        <v>256914</v>
      </c>
      <c r="C6" s="231">
        <f>SUM(C7:C14)</f>
        <v>42247</v>
      </c>
      <c r="D6" s="123">
        <f>B6-C6</f>
        <v>214667</v>
      </c>
      <c r="E6" s="232">
        <f>IF(B6=0,0,D6/C6*100)</f>
        <v>508.123653750562</v>
      </c>
    </row>
    <row r="7" ht="45" customHeight="1" spans="1:5">
      <c r="A7" s="227" t="s">
        <v>1058</v>
      </c>
      <c r="B7" s="133"/>
      <c r="C7" s="133"/>
      <c r="D7" s="133"/>
      <c r="E7" s="233"/>
    </row>
    <row r="8" ht="45" customHeight="1" spans="1:5">
      <c r="A8" s="227" t="s">
        <v>1059</v>
      </c>
      <c r="B8" s="133"/>
      <c r="C8" s="133"/>
      <c r="D8" s="133"/>
      <c r="E8" s="233"/>
    </row>
    <row r="9" ht="45" customHeight="1" spans="1:5">
      <c r="A9" s="227" t="s">
        <v>1060</v>
      </c>
      <c r="B9" s="133">
        <v>232896</v>
      </c>
      <c r="C9" s="133">
        <v>29348</v>
      </c>
      <c r="D9" s="133">
        <f t="shared" ref="D9:D13" si="0">B9-C9</f>
        <v>203548</v>
      </c>
      <c r="E9" s="233">
        <f t="shared" ref="E9:E13" si="1">IF(B9=0,0,D9/C9*100)</f>
        <v>693.566852937168</v>
      </c>
    </row>
    <row r="10" ht="45" customHeight="1" spans="1:5">
      <c r="A10" s="227" t="s">
        <v>1061</v>
      </c>
      <c r="B10" s="133">
        <v>3817</v>
      </c>
      <c r="C10" s="133">
        <v>3319</v>
      </c>
      <c r="D10" s="133">
        <f t="shared" si="0"/>
        <v>498</v>
      </c>
      <c r="E10" s="233">
        <f t="shared" si="1"/>
        <v>15.0045194335643</v>
      </c>
    </row>
    <row r="11" ht="45" customHeight="1" spans="1:5">
      <c r="A11" s="227" t="s">
        <v>1062</v>
      </c>
      <c r="B11" s="133">
        <v>11400</v>
      </c>
      <c r="C11" s="133">
        <v>6803</v>
      </c>
      <c r="D11" s="133">
        <f t="shared" si="0"/>
        <v>4597</v>
      </c>
      <c r="E11" s="233">
        <f t="shared" si="1"/>
        <v>67.5731295016904</v>
      </c>
    </row>
    <row r="12" ht="45" customHeight="1" spans="1:5">
      <c r="A12" s="227" t="s">
        <v>1063</v>
      </c>
      <c r="B12" s="133">
        <v>8110</v>
      </c>
      <c r="C12" s="133">
        <v>2255</v>
      </c>
      <c r="D12" s="133">
        <f t="shared" si="0"/>
        <v>5855</v>
      </c>
      <c r="E12" s="233">
        <f t="shared" si="1"/>
        <v>259.645232815965</v>
      </c>
    </row>
    <row r="13" ht="45" customHeight="1" spans="1:5">
      <c r="A13" s="227" t="s">
        <v>1064</v>
      </c>
      <c r="B13" s="133">
        <v>691</v>
      </c>
      <c r="C13" s="133">
        <v>522</v>
      </c>
      <c r="D13" s="133">
        <f t="shared" si="0"/>
        <v>169</v>
      </c>
      <c r="E13" s="233">
        <f t="shared" si="1"/>
        <v>32.3754789272031</v>
      </c>
    </row>
    <row r="14" ht="45" customHeight="1" spans="1:5">
      <c r="A14" s="227" t="s">
        <v>1065</v>
      </c>
      <c r="B14" s="133"/>
      <c r="C14" s="133"/>
      <c r="D14" s="133"/>
      <c r="E14" s="233"/>
    </row>
    <row r="15" ht="15.6" spans="1:5">
      <c r="A15" s="234"/>
      <c r="B15" s="234"/>
      <c r="C15" s="234"/>
      <c r="D15" s="234"/>
      <c r="E15" s="234"/>
    </row>
    <row r="16" ht="15.6" spans="1:5">
      <c r="A16" s="234"/>
      <c r="B16" s="234"/>
      <c r="C16" s="234"/>
      <c r="D16" s="234"/>
      <c r="E16" s="234"/>
    </row>
    <row r="17" ht="15.6" spans="1:5">
      <c r="A17" s="234"/>
      <c r="B17" s="234"/>
      <c r="C17" s="234"/>
      <c r="D17" s="234"/>
      <c r="E17" s="234"/>
    </row>
    <row r="18" ht="15.6" spans="1:5">
      <c r="A18" s="234"/>
      <c r="B18" s="234"/>
      <c r="C18" s="234"/>
      <c r="D18" s="234"/>
      <c r="E18" s="234"/>
    </row>
    <row r="19" ht="15.6" spans="1:5">
      <c r="A19" s="234"/>
      <c r="B19" s="234"/>
      <c r="C19" s="234"/>
      <c r="D19" s="234"/>
      <c r="E19" s="234"/>
    </row>
    <row r="20" ht="15.6" spans="1:5">
      <c r="A20" s="234"/>
      <c r="B20" s="234"/>
      <c r="C20" s="234"/>
      <c r="D20" s="234"/>
      <c r="E20" s="234"/>
    </row>
    <row r="21" ht="15.6" spans="1:5">
      <c r="A21" s="234"/>
      <c r="B21" s="234"/>
      <c r="C21" s="234"/>
      <c r="D21" s="234"/>
      <c r="E21" s="234"/>
    </row>
    <row r="22" ht="15.6" spans="1:5">
      <c r="A22" s="234"/>
      <c r="B22" s="234"/>
      <c r="C22" s="234"/>
      <c r="D22" s="234"/>
      <c r="E22" s="234"/>
    </row>
    <row r="23" ht="15.6" spans="1:5">
      <c r="A23" s="234"/>
      <c r="B23" s="234"/>
      <c r="C23" s="234"/>
      <c r="D23" s="234"/>
      <c r="E23" s="234"/>
    </row>
    <row r="24" ht="15.6" spans="1:5">
      <c r="A24" s="234"/>
      <c r="B24" s="234"/>
      <c r="C24" s="234"/>
      <c r="D24" s="234"/>
      <c r="E24" s="234"/>
    </row>
    <row r="25" ht="15.6" spans="1:5">
      <c r="A25" s="234"/>
      <c r="B25" s="234"/>
      <c r="C25" s="234"/>
      <c r="D25" s="234"/>
      <c r="E25" s="234"/>
    </row>
    <row r="26" ht="15.6" spans="1:5">
      <c r="A26" s="234"/>
      <c r="B26" s="234"/>
      <c r="C26" s="234"/>
      <c r="D26" s="234"/>
      <c r="E26" s="234"/>
    </row>
    <row r="27" ht="15.6" spans="1:5">
      <c r="A27" s="234"/>
      <c r="B27" s="234"/>
      <c r="C27" s="234"/>
      <c r="D27" s="234"/>
      <c r="E27" s="234"/>
    </row>
    <row r="28" ht="15.6" spans="1:5">
      <c r="A28" s="234"/>
      <c r="B28" s="234"/>
      <c r="C28" s="234"/>
      <c r="D28" s="234"/>
      <c r="E28" s="234"/>
    </row>
    <row r="29" ht="15.6" spans="1:5">
      <c r="A29" s="234"/>
      <c r="B29" s="234"/>
      <c r="C29" s="234"/>
      <c r="D29" s="234"/>
      <c r="E29" s="219"/>
    </row>
  </sheetData>
  <mergeCells count="4">
    <mergeCell ref="A2:E2"/>
    <mergeCell ref="D3:E3"/>
    <mergeCell ref="D4:E4"/>
    <mergeCell ref="A4:A5"/>
  </mergeCells>
  <printOptions horizontalCentered="1"/>
  <pageMargins left="0.984027777777778" right="0.700694444444445" top="0.751388888888889" bottom="0.751388888888889" header="0.297916666666667" footer="0.297916666666667"/>
  <pageSetup paperSize="9" scale="83" orientation="portrait" horizontalDpi="600"/>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9"/>
  <sheetViews>
    <sheetView workbookViewId="0">
      <pane ySplit="6" topLeftCell="A7" activePane="bottomLeft" state="frozen"/>
      <selection/>
      <selection pane="bottomLeft" activeCell="A1" sqref="A1"/>
    </sheetView>
  </sheetViews>
  <sheetFormatPr defaultColWidth="9" defaultRowHeight="13.8" outlineLevelCol="4"/>
  <cols>
    <col min="1" max="1" width="31.8240740740741" customWidth="1"/>
    <col min="2" max="3" width="13.8796296296296" customWidth="1"/>
    <col min="4" max="5" width="12.6296296296296" customWidth="1"/>
  </cols>
  <sheetData>
    <row r="1" s="182" customFormat="1" ht="23.25" customHeight="1" spans="1:5">
      <c r="A1" s="182" t="s">
        <v>1066</v>
      </c>
    </row>
    <row r="2" ht="45.75" customHeight="1" spans="1:5">
      <c r="A2" s="97" t="s">
        <v>21</v>
      </c>
      <c r="B2" s="97"/>
      <c r="C2" s="97"/>
      <c r="D2" s="97"/>
      <c r="E2" s="97"/>
    </row>
    <row r="3" ht="24" customHeight="1" spans="1:5">
      <c r="A3" s="215"/>
      <c r="B3" s="215"/>
      <c r="C3" s="215"/>
      <c r="D3" s="98" t="s">
        <v>73</v>
      </c>
      <c r="E3" s="98"/>
    </row>
    <row r="4" ht="27.75" customHeight="1" spans="1:5">
      <c r="A4" s="99" t="s">
        <v>1067</v>
      </c>
      <c r="B4" s="99" t="s">
        <v>2</v>
      </c>
      <c r="C4" s="99" t="s">
        <v>75</v>
      </c>
      <c r="D4" s="170" t="s">
        <v>122</v>
      </c>
      <c r="E4" s="171"/>
    </row>
    <row r="5" ht="27.75" customHeight="1" spans="1:5">
      <c r="A5" s="102"/>
      <c r="B5" s="102" t="s">
        <v>77</v>
      </c>
      <c r="C5" s="102" t="s">
        <v>77</v>
      </c>
      <c r="D5" s="103" t="s">
        <v>79</v>
      </c>
      <c r="E5" s="103" t="s">
        <v>80</v>
      </c>
    </row>
    <row r="6" ht="37.5" customHeight="1" spans="1:5">
      <c r="A6" s="104" t="s">
        <v>1068</v>
      </c>
      <c r="B6" s="95">
        <f>SUM(B7:B17)</f>
        <v>156156</v>
      </c>
      <c r="C6" s="95">
        <f>SUM(C7:C17)</f>
        <v>156588</v>
      </c>
      <c r="D6" s="95">
        <f t="shared" ref="D6:D17" si="0">B6-C6</f>
        <v>-432</v>
      </c>
      <c r="E6" s="217">
        <f t="shared" ref="E6:E11" si="1">IF(B6=0,0,D6/C6*100)</f>
        <v>-0.275883209441336</v>
      </c>
    </row>
    <row r="7" ht="37.5" customHeight="1" spans="1:5">
      <c r="A7" s="87" t="s">
        <v>129</v>
      </c>
      <c r="B7" s="94"/>
      <c r="C7" s="94"/>
      <c r="D7" s="94"/>
      <c r="E7" s="218"/>
    </row>
    <row r="8" ht="37.5" customHeight="1" spans="1:5">
      <c r="A8" s="87" t="s">
        <v>130</v>
      </c>
      <c r="B8" s="94"/>
      <c r="C8" s="83">
        <v>195</v>
      </c>
      <c r="D8" s="94">
        <f t="shared" si="0"/>
        <v>-195</v>
      </c>
      <c r="E8" s="218"/>
    </row>
    <row r="9" ht="37.5" customHeight="1" spans="1:5">
      <c r="A9" s="87" t="s">
        <v>132</v>
      </c>
      <c r="B9" s="94"/>
      <c r="C9" s="94"/>
      <c r="D9" s="94"/>
      <c r="E9" s="218"/>
    </row>
    <row r="10" ht="37.5" customHeight="1" spans="1:5">
      <c r="A10" s="87" t="s">
        <v>133</v>
      </c>
      <c r="B10" s="94">
        <v>104460</v>
      </c>
      <c r="C10" s="94">
        <v>104568</v>
      </c>
      <c r="D10" s="94">
        <f t="shared" si="0"/>
        <v>-108</v>
      </c>
      <c r="E10" s="218">
        <f t="shared" si="1"/>
        <v>-0.103282074822125</v>
      </c>
    </row>
    <row r="11" ht="37.5" customHeight="1" spans="1:5">
      <c r="A11" s="87" t="s">
        <v>134</v>
      </c>
      <c r="B11" s="94">
        <v>1268</v>
      </c>
      <c r="C11" s="94">
        <v>6046</v>
      </c>
      <c r="D11" s="94">
        <f t="shared" si="0"/>
        <v>-4778</v>
      </c>
      <c r="E11" s="218">
        <f t="shared" si="1"/>
        <v>-79.0274561693682</v>
      </c>
    </row>
    <row r="12" ht="37.5" customHeight="1" spans="1:5">
      <c r="A12" s="87" t="s">
        <v>135</v>
      </c>
      <c r="B12" s="94"/>
      <c r="C12" s="94"/>
      <c r="D12" s="94"/>
      <c r="E12" s="218"/>
    </row>
    <row r="13" ht="37.5" customHeight="1" spans="1:5">
      <c r="A13" s="87" t="s">
        <v>136</v>
      </c>
      <c r="B13" s="94"/>
      <c r="C13" s="94"/>
      <c r="D13" s="94"/>
      <c r="E13" s="218"/>
    </row>
    <row r="14" ht="37.5" customHeight="1" spans="1:5">
      <c r="A14" s="87" t="s">
        <v>138</v>
      </c>
      <c r="B14" s="94"/>
      <c r="C14" s="94"/>
      <c r="D14" s="94"/>
      <c r="E14" s="218"/>
    </row>
    <row r="15" ht="37.5" customHeight="1" spans="1:5">
      <c r="A15" s="87" t="s">
        <v>145</v>
      </c>
      <c r="B15" s="94">
        <v>7954</v>
      </c>
      <c r="C15" s="94">
        <v>7230</v>
      </c>
      <c r="D15" s="94">
        <f t="shared" si="0"/>
        <v>724</v>
      </c>
      <c r="E15" s="218">
        <f>IF(B15=0,0,D15/C15*100)</f>
        <v>10.0138312586445</v>
      </c>
    </row>
    <row r="16" ht="37.5" customHeight="1" spans="1:5">
      <c r="A16" s="87" t="s">
        <v>1069</v>
      </c>
      <c r="B16" s="94">
        <v>42474</v>
      </c>
      <c r="C16" s="94">
        <v>37209</v>
      </c>
      <c r="D16" s="94">
        <f t="shared" si="0"/>
        <v>5265</v>
      </c>
      <c r="E16" s="218">
        <f>IF(B16=0,0,D16/C16*100)</f>
        <v>14.149802467145</v>
      </c>
    </row>
    <row r="17" ht="37.5" customHeight="1" spans="1:5">
      <c r="A17" s="87" t="s">
        <v>1070</v>
      </c>
      <c r="B17" s="94"/>
      <c r="C17" s="94">
        <v>1340</v>
      </c>
      <c r="D17" s="94">
        <f t="shared" si="0"/>
        <v>-1340</v>
      </c>
      <c r="E17" s="218"/>
    </row>
    <row r="18" ht="15.6" spans="1:5">
      <c r="A18" s="219"/>
      <c r="B18" s="219"/>
      <c r="C18" s="219"/>
      <c r="D18" s="219"/>
      <c r="E18" s="219"/>
    </row>
    <row r="19" ht="15.6" spans="1:5">
      <c r="A19" s="219"/>
      <c r="B19" s="220"/>
      <c r="C19" s="219"/>
      <c r="D19" s="219"/>
      <c r="E19" s="219"/>
    </row>
  </sheetData>
  <mergeCells count="4">
    <mergeCell ref="A2:E2"/>
    <mergeCell ref="D3:E3"/>
    <mergeCell ref="D4:E4"/>
    <mergeCell ref="A4:A5"/>
  </mergeCells>
  <printOptions horizontalCentered="1"/>
  <pageMargins left="0.984027777777778" right="0.700694444444445" top="0.751388888888889" bottom="0.751388888888889" header="0.297916666666667" footer="0.297916666666667"/>
  <pageSetup paperSize="9" scale="83" orientation="portrait" horizont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4"/>
  <sheetViews>
    <sheetView workbookViewId="0">
      <selection activeCell="A1" sqref="A1"/>
    </sheetView>
  </sheetViews>
  <sheetFormatPr defaultColWidth="9" defaultRowHeight="13.8" outlineLevelCol="4"/>
  <cols>
    <col min="1" max="1" width="28.3333333333333" customWidth="1"/>
    <col min="2" max="3" width="15.1296296296296" customWidth="1"/>
    <col min="4" max="5" width="15" customWidth="1"/>
  </cols>
  <sheetData>
    <row r="1" s="182" customFormat="1" ht="23.25" customHeight="1" spans="1:5">
      <c r="A1" s="182" t="s">
        <v>1071</v>
      </c>
    </row>
    <row r="2" ht="40.5" customHeight="1" spans="1:5">
      <c r="A2" s="222" t="s">
        <v>22</v>
      </c>
      <c r="B2" s="222"/>
      <c r="C2" s="222"/>
      <c r="D2" s="222"/>
      <c r="E2" s="222"/>
    </row>
    <row r="3" s="221" customFormat="1" ht="28.5" customHeight="1" spans="1:5">
      <c r="A3" s="223"/>
      <c r="B3" s="223"/>
      <c r="C3" s="223"/>
      <c r="D3" s="91" t="s">
        <v>73</v>
      </c>
      <c r="E3" s="91"/>
    </row>
    <row r="4" s="168" customFormat="1" ht="40.5" customHeight="1" spans="1:5">
      <c r="A4" s="92" t="s">
        <v>74</v>
      </c>
      <c r="B4" s="92" t="s">
        <v>2</v>
      </c>
      <c r="C4" s="92" t="s">
        <v>75</v>
      </c>
      <c r="D4" s="70" t="s">
        <v>76</v>
      </c>
      <c r="E4" s="71"/>
    </row>
    <row r="5" s="168" customFormat="1" ht="40.5" customHeight="1" spans="1:5">
      <c r="A5" s="93"/>
      <c r="B5" s="93" t="s">
        <v>77</v>
      </c>
      <c r="C5" s="93" t="s">
        <v>78</v>
      </c>
      <c r="D5" s="224" t="s">
        <v>79</v>
      </c>
      <c r="E5" s="224" t="s">
        <v>80</v>
      </c>
    </row>
    <row r="6" s="168" customFormat="1" ht="44.25" customHeight="1" spans="1:5">
      <c r="A6" s="225" t="s">
        <v>81</v>
      </c>
      <c r="B6" s="76">
        <f>SUM(B7:B14)</f>
        <v>210008</v>
      </c>
      <c r="C6" s="76">
        <f>SUM(C7:C14)</f>
        <v>19904</v>
      </c>
      <c r="D6" s="76">
        <f>B6-C6</f>
        <v>190104</v>
      </c>
      <c r="E6" s="226">
        <f>IF(B6=0,0,D6/C6*100)</f>
        <v>955.104501607717</v>
      </c>
    </row>
    <row r="7" s="168" customFormat="1" ht="44.25" customHeight="1" spans="1:5">
      <c r="A7" s="227" t="s">
        <v>1058</v>
      </c>
      <c r="B7" s="79"/>
      <c r="C7" s="79"/>
      <c r="D7" s="79"/>
      <c r="E7" s="228"/>
    </row>
    <row r="8" s="168" customFormat="1" ht="44.25" customHeight="1" spans="1:5">
      <c r="A8" s="227" t="s">
        <v>1059</v>
      </c>
      <c r="B8" s="79"/>
      <c r="C8" s="79"/>
      <c r="D8" s="79"/>
      <c r="E8" s="228"/>
    </row>
    <row r="9" s="168" customFormat="1" ht="44.25" customHeight="1" spans="1:5">
      <c r="A9" s="227" t="s">
        <v>1060</v>
      </c>
      <c r="B9" s="79">
        <v>188000</v>
      </c>
      <c r="C9" s="79">
        <v>10024</v>
      </c>
      <c r="D9" s="79">
        <f t="shared" ref="D9:D13" si="0">B9-C9</f>
        <v>177976</v>
      </c>
      <c r="E9" s="228">
        <f t="shared" ref="E9:E13" si="1">IF(B9=0,0,D9/C9*100)</f>
        <v>1775.4988028731</v>
      </c>
    </row>
    <row r="10" s="168" customFormat="1" ht="44.25" customHeight="1" spans="1:5">
      <c r="A10" s="227" t="s">
        <v>1061</v>
      </c>
      <c r="B10" s="79">
        <v>3817</v>
      </c>
      <c r="C10" s="79">
        <v>3319</v>
      </c>
      <c r="D10" s="79">
        <f t="shared" si="0"/>
        <v>498</v>
      </c>
      <c r="E10" s="228">
        <f t="shared" si="1"/>
        <v>15.0045194335643</v>
      </c>
    </row>
    <row r="11" s="168" customFormat="1" ht="44.25" customHeight="1" spans="1:5">
      <c r="A11" s="227" t="s">
        <v>1062</v>
      </c>
      <c r="B11" s="79">
        <v>10000</v>
      </c>
      <c r="C11" s="79">
        <v>4601</v>
      </c>
      <c r="D11" s="79">
        <f t="shared" si="0"/>
        <v>5399</v>
      </c>
      <c r="E11" s="228">
        <f t="shared" si="1"/>
        <v>117.344055640078</v>
      </c>
    </row>
    <row r="12" s="168" customFormat="1" ht="44.25" customHeight="1" spans="1:5">
      <c r="A12" s="227" t="s">
        <v>1063</v>
      </c>
      <c r="B12" s="79">
        <v>7500</v>
      </c>
      <c r="C12" s="79">
        <v>1438</v>
      </c>
      <c r="D12" s="79">
        <f t="shared" si="0"/>
        <v>6062</v>
      </c>
      <c r="E12" s="228">
        <f t="shared" si="1"/>
        <v>421.557719054242</v>
      </c>
    </row>
    <row r="13" s="168" customFormat="1" ht="44.25" customHeight="1" spans="1:5">
      <c r="A13" s="227" t="s">
        <v>1064</v>
      </c>
      <c r="B13" s="79">
        <v>691</v>
      </c>
      <c r="C13" s="79">
        <v>522</v>
      </c>
      <c r="D13" s="79">
        <f t="shared" si="0"/>
        <v>169</v>
      </c>
      <c r="E13" s="228">
        <f t="shared" si="1"/>
        <v>32.3754789272031</v>
      </c>
    </row>
    <row r="14" s="168" customFormat="1" ht="44.25" customHeight="1" spans="1:5">
      <c r="A14" s="227" t="s">
        <v>1065</v>
      </c>
      <c r="B14" s="79"/>
      <c r="C14" s="79"/>
      <c r="D14" s="79"/>
      <c r="E14" s="228"/>
    </row>
  </sheetData>
  <mergeCells count="4">
    <mergeCell ref="A2:E2"/>
    <mergeCell ref="D3:E3"/>
    <mergeCell ref="D4:E4"/>
    <mergeCell ref="A4:A5"/>
  </mergeCells>
  <printOptions horizontalCentered="1"/>
  <pageMargins left="0.984027777777778" right="0.700694444444445" top="0.751388888888889" bottom="0.751388888888889" header="0.297916666666667" footer="0.297916666666667"/>
  <pageSetup paperSize="9" scale="83" orientation="portrait" horizontalDpi="600"/>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9"/>
  <sheetViews>
    <sheetView workbookViewId="0">
      <pane ySplit="5" topLeftCell="A6" activePane="bottomLeft" state="frozen"/>
      <selection/>
      <selection pane="bottomLeft" activeCell="A1" sqref="A1"/>
    </sheetView>
  </sheetViews>
  <sheetFormatPr defaultColWidth="9" defaultRowHeight="13.8" outlineLevelCol="4"/>
  <cols>
    <col min="1" max="1" width="28.25" customWidth="1"/>
    <col min="2" max="3" width="14.8796296296296" customWidth="1"/>
    <col min="4" max="5" width="14.6296296296296" customWidth="1"/>
  </cols>
  <sheetData>
    <row r="1" s="182" customFormat="1" ht="28.5" customHeight="1" spans="1:5">
      <c r="A1" s="182" t="s">
        <v>1072</v>
      </c>
    </row>
    <row r="2" ht="41.25" customHeight="1" spans="1:5">
      <c r="A2" s="214" t="s">
        <v>23</v>
      </c>
      <c r="B2" s="214"/>
      <c r="C2" s="214"/>
      <c r="D2" s="214"/>
      <c r="E2" s="214"/>
    </row>
    <row r="3" ht="23.25" customHeight="1" spans="1:5">
      <c r="A3" s="215"/>
      <c r="B3" s="215"/>
      <c r="C3" s="215"/>
      <c r="D3" s="98" t="s">
        <v>73</v>
      </c>
      <c r="E3" s="98"/>
    </row>
    <row r="4" ht="29.25" customHeight="1" spans="1:5">
      <c r="A4" s="99" t="s">
        <v>1067</v>
      </c>
      <c r="B4" s="99" t="s">
        <v>2</v>
      </c>
      <c r="C4" s="99" t="s">
        <v>75</v>
      </c>
      <c r="D4" s="170" t="s">
        <v>122</v>
      </c>
      <c r="E4" s="171"/>
    </row>
    <row r="5" ht="29.25" customHeight="1" spans="1:5">
      <c r="A5" s="102"/>
      <c r="B5" s="102" t="s">
        <v>77</v>
      </c>
      <c r="C5" s="102" t="s">
        <v>77</v>
      </c>
      <c r="D5" s="103" t="s">
        <v>79</v>
      </c>
      <c r="E5" s="103" t="s">
        <v>80</v>
      </c>
    </row>
    <row r="6" ht="36" customHeight="1" spans="1:5">
      <c r="A6" s="216" t="s">
        <v>81</v>
      </c>
      <c r="B6" s="95">
        <f>SUM(B7:B17)</f>
        <v>121531</v>
      </c>
      <c r="C6" s="95">
        <f>SUM(C7:C17)</f>
        <v>106112</v>
      </c>
      <c r="D6" s="95">
        <f t="shared" ref="D6:D16" si="0">B6-C6</f>
        <v>15419</v>
      </c>
      <c r="E6" s="217">
        <f t="shared" ref="E6:E11" si="1">IF(B6=0,0,D6/C6*100)</f>
        <v>14.530873039807</v>
      </c>
    </row>
    <row r="7" ht="36" customHeight="1" spans="1:5">
      <c r="A7" s="87" t="s">
        <v>129</v>
      </c>
      <c r="B7" s="94"/>
      <c r="C7" s="94"/>
      <c r="D7" s="94"/>
      <c r="E7" s="218"/>
    </row>
    <row r="8" ht="36" customHeight="1" spans="1:5">
      <c r="A8" s="87" t="s">
        <v>130</v>
      </c>
      <c r="B8" s="94"/>
      <c r="C8" s="83"/>
      <c r="D8" s="94"/>
      <c r="E8" s="218"/>
    </row>
    <row r="9" ht="36" customHeight="1" spans="1:5">
      <c r="A9" s="87" t="s">
        <v>132</v>
      </c>
      <c r="B9" s="94"/>
      <c r="C9" s="94"/>
      <c r="D9" s="94"/>
      <c r="E9" s="218"/>
    </row>
    <row r="10" ht="36" customHeight="1" spans="1:5">
      <c r="A10" s="87" t="s">
        <v>133</v>
      </c>
      <c r="B10" s="94">
        <v>86452</v>
      </c>
      <c r="C10" s="94">
        <v>71260</v>
      </c>
      <c r="D10" s="94">
        <f t="shared" si="0"/>
        <v>15192</v>
      </c>
      <c r="E10" s="218">
        <f t="shared" si="1"/>
        <v>21.3191131069324</v>
      </c>
    </row>
    <row r="11" ht="36" customHeight="1" spans="1:5">
      <c r="A11" s="87" t="s">
        <v>134</v>
      </c>
      <c r="B11" s="94">
        <v>109</v>
      </c>
      <c r="C11" s="94">
        <v>978</v>
      </c>
      <c r="D11" s="94">
        <f t="shared" si="0"/>
        <v>-869</v>
      </c>
      <c r="E11" s="218">
        <f t="shared" si="1"/>
        <v>-88.8548057259714</v>
      </c>
    </row>
    <row r="12" ht="36" customHeight="1" spans="1:5">
      <c r="A12" s="87" t="s">
        <v>135</v>
      </c>
      <c r="B12" s="94"/>
      <c r="C12" s="94"/>
      <c r="D12" s="94"/>
      <c r="E12" s="218"/>
    </row>
    <row r="13" ht="36" customHeight="1" spans="1:5">
      <c r="A13" s="87" t="s">
        <v>136</v>
      </c>
      <c r="B13" s="94"/>
      <c r="C13" s="94"/>
      <c r="D13" s="94"/>
      <c r="E13" s="218"/>
    </row>
    <row r="14" ht="36" customHeight="1" spans="1:5">
      <c r="A14" s="87" t="s">
        <v>138</v>
      </c>
      <c r="B14" s="94"/>
      <c r="C14" s="94"/>
      <c r="D14" s="94"/>
      <c r="E14" s="218"/>
    </row>
    <row r="15" ht="36" customHeight="1" spans="1:5">
      <c r="A15" s="87" t="s">
        <v>145</v>
      </c>
      <c r="B15" s="94">
        <v>5954</v>
      </c>
      <c r="C15" s="94">
        <v>5025</v>
      </c>
      <c r="D15" s="94">
        <f t="shared" si="0"/>
        <v>929</v>
      </c>
      <c r="E15" s="218">
        <f t="shared" ref="E12:E16" si="2">IF(B15=0,0,D15/C15*100)</f>
        <v>18.4875621890547</v>
      </c>
    </row>
    <row r="16" ht="36" customHeight="1" spans="1:5">
      <c r="A16" s="87" t="s">
        <v>1069</v>
      </c>
      <c r="B16" s="94">
        <v>29016</v>
      </c>
      <c r="C16" s="94">
        <v>28849</v>
      </c>
      <c r="D16" s="94">
        <f t="shared" si="0"/>
        <v>167</v>
      </c>
      <c r="E16" s="218">
        <f t="shared" si="2"/>
        <v>0.578876217546535</v>
      </c>
    </row>
    <row r="17" ht="36" customHeight="1" spans="1:5">
      <c r="A17" s="87" t="s">
        <v>1070</v>
      </c>
      <c r="B17" s="94"/>
      <c r="C17" s="94"/>
      <c r="D17" s="94"/>
      <c r="E17" s="218"/>
    </row>
    <row r="18" ht="15.6" spans="1:5">
      <c r="A18" s="219"/>
      <c r="B18" s="219"/>
      <c r="C18" s="219"/>
      <c r="D18" s="219"/>
      <c r="E18" s="219"/>
    </row>
    <row r="19" ht="15.6" spans="1:5">
      <c r="A19" s="219"/>
      <c r="B19" s="220"/>
      <c r="C19" s="219"/>
      <c r="D19" s="219"/>
      <c r="E19" s="219"/>
    </row>
  </sheetData>
  <mergeCells count="4">
    <mergeCell ref="A2:E2"/>
    <mergeCell ref="D3:E3"/>
    <mergeCell ref="D4:E4"/>
    <mergeCell ref="A4:A5"/>
  </mergeCells>
  <printOptions horizontalCentered="1"/>
  <pageMargins left="0.984027777777778" right="0.700694444444445" top="0.751388888888889" bottom="0.751388888888889" header="0.297916666666667" footer="0.297916666666667"/>
  <pageSetup paperSize="9" scale="83" orientation="portrait" horizontalDpi="600"/>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52"/>
  <sheetViews>
    <sheetView workbookViewId="0">
      <pane ySplit="4" topLeftCell="A5" activePane="bottomLeft" state="frozen"/>
      <selection/>
      <selection pane="bottomLeft" activeCell="A1" sqref="A1"/>
    </sheetView>
  </sheetViews>
  <sheetFormatPr defaultColWidth="10" defaultRowHeight="13.8" outlineLevelCol="3"/>
  <cols>
    <col min="1" max="1" width="18.4814814814815" style="32" customWidth="1"/>
    <col min="2" max="2" width="38.4814814814815" style="32" customWidth="1"/>
    <col min="3" max="3" width="13.9537037037037" style="32" customWidth="1"/>
    <col min="4" max="4" width="11" style="32" customWidth="1"/>
    <col min="5" max="16384" width="10" style="32"/>
  </cols>
  <sheetData>
    <row r="1" s="182" customFormat="1" ht="27.75" customHeight="1" spans="1:4">
      <c r="A1" s="182" t="s">
        <v>1073</v>
      </c>
    </row>
    <row r="2" ht="49.5" customHeight="1" spans="1:4">
      <c r="A2" s="199" t="s">
        <v>1074</v>
      </c>
      <c r="B2" s="200"/>
      <c r="C2" s="200"/>
      <c r="D2" s="200"/>
    </row>
    <row r="3" s="196" customFormat="1" ht="26.1" customHeight="1" spans="1:4">
      <c r="A3" s="201"/>
      <c r="B3" s="201"/>
      <c r="C3" s="201"/>
      <c r="D3" s="202" t="s">
        <v>73</v>
      </c>
    </row>
    <row r="4" s="197" customFormat="1" ht="26.1" customHeight="1" spans="1:4">
      <c r="A4" s="203" t="s">
        <v>152</v>
      </c>
      <c r="B4" s="204" t="s">
        <v>153</v>
      </c>
      <c r="C4" s="205" t="s">
        <v>77</v>
      </c>
      <c r="D4" s="205" t="s">
        <v>7</v>
      </c>
    </row>
    <row r="5" s="198" customFormat="1" ht="22.5" customHeight="1" spans="1:4">
      <c r="A5" s="206" t="s">
        <v>81</v>
      </c>
      <c r="B5" s="207"/>
      <c r="C5" s="208">
        <f>C6+C17+C21+C30+C33</f>
        <v>84882</v>
      </c>
      <c r="D5" s="209"/>
    </row>
    <row r="6" s="198" customFormat="1" ht="22.5" customHeight="1" spans="1:4">
      <c r="A6" s="210" t="s">
        <v>670</v>
      </c>
      <c r="B6" s="211" t="s">
        <v>133</v>
      </c>
      <c r="C6" s="212">
        <v>84452</v>
      </c>
      <c r="D6" s="209"/>
    </row>
    <row r="7" s="198" customFormat="1" ht="22.5" customHeight="1" spans="1:4">
      <c r="A7" s="210" t="s">
        <v>1075</v>
      </c>
      <c r="B7" s="211" t="s">
        <v>1076</v>
      </c>
      <c r="C7" s="212">
        <v>68952</v>
      </c>
      <c r="D7" s="209"/>
    </row>
    <row r="8" s="196" customFormat="1" ht="22.5" customHeight="1" spans="1:4">
      <c r="A8" s="210" t="s">
        <v>1077</v>
      </c>
      <c r="B8" s="211" t="s">
        <v>1078</v>
      </c>
      <c r="C8" s="212">
        <v>22187.55</v>
      </c>
      <c r="D8" s="213"/>
    </row>
    <row r="9" s="196" customFormat="1" ht="22.5" customHeight="1" spans="1:4">
      <c r="A9" s="210" t="s">
        <v>1079</v>
      </c>
      <c r="B9" s="211" t="s">
        <v>1080</v>
      </c>
      <c r="C9" s="212">
        <v>32847</v>
      </c>
      <c r="D9" s="213"/>
    </row>
    <row r="10" s="196" customFormat="1" ht="22.5" customHeight="1" spans="1:4">
      <c r="A10" s="210" t="s">
        <v>1081</v>
      </c>
      <c r="B10" s="211" t="s">
        <v>1082</v>
      </c>
      <c r="C10" s="212">
        <v>11952</v>
      </c>
      <c r="D10" s="213"/>
    </row>
    <row r="11" s="196" customFormat="1" ht="22.5" customHeight="1" spans="1:4">
      <c r="A11" s="210" t="s">
        <v>1083</v>
      </c>
      <c r="B11" s="211" t="s">
        <v>1084</v>
      </c>
      <c r="C11" s="212">
        <v>1965.45</v>
      </c>
      <c r="D11" s="213"/>
    </row>
    <row r="12" s="198" customFormat="1" ht="22.5" customHeight="1" spans="1:4">
      <c r="A12" s="210" t="s">
        <v>1085</v>
      </c>
      <c r="B12" s="211" t="s">
        <v>1086</v>
      </c>
      <c r="C12" s="212">
        <v>10000</v>
      </c>
      <c r="D12" s="209"/>
    </row>
    <row r="13" s="196" customFormat="1" ht="22.5" customHeight="1" spans="1:4">
      <c r="A13" s="210" t="s">
        <v>1087</v>
      </c>
      <c r="B13" s="211" t="s">
        <v>1088</v>
      </c>
      <c r="C13" s="212">
        <v>10000</v>
      </c>
      <c r="D13" s="213"/>
    </row>
    <row r="14" s="196" customFormat="1" ht="22.5" customHeight="1" spans="1:4">
      <c r="A14" s="210" t="s">
        <v>1089</v>
      </c>
      <c r="B14" s="211" t="s">
        <v>1090</v>
      </c>
      <c r="C14" s="212">
        <v>7500</v>
      </c>
      <c r="D14" s="213"/>
    </row>
    <row r="15" s="198" customFormat="1" ht="22.5" customHeight="1" spans="1:4">
      <c r="A15" s="210" t="s">
        <v>1091</v>
      </c>
      <c r="B15" s="211" t="s">
        <v>1092</v>
      </c>
      <c r="C15" s="212">
        <v>7500</v>
      </c>
      <c r="D15" s="209"/>
    </row>
    <row r="16" s="196" customFormat="1" ht="22.5" customHeight="1" spans="1:4">
      <c r="A16" s="210" t="s">
        <v>1093</v>
      </c>
      <c r="B16" s="211" t="s">
        <v>1094</v>
      </c>
      <c r="C16" s="212">
        <v>0</v>
      </c>
      <c r="D16" s="213"/>
    </row>
    <row r="17" s="198" customFormat="1" ht="22.5" customHeight="1" spans="1:4">
      <c r="A17" s="210" t="s">
        <v>1095</v>
      </c>
      <c r="B17" s="211" t="s">
        <v>1096</v>
      </c>
      <c r="C17" s="212">
        <v>0</v>
      </c>
      <c r="D17" s="209"/>
    </row>
    <row r="18" s="198" customFormat="1" ht="22.5" customHeight="1" spans="1:4">
      <c r="A18" s="210" t="s">
        <v>689</v>
      </c>
      <c r="B18" s="211" t="s">
        <v>134</v>
      </c>
      <c r="C18" s="212">
        <v>109</v>
      </c>
      <c r="D18" s="209"/>
    </row>
    <row r="19" s="196" customFormat="1" ht="22.5" customHeight="1" spans="1:4">
      <c r="A19" s="210" t="s">
        <v>1097</v>
      </c>
      <c r="B19" s="211" t="s">
        <v>1098</v>
      </c>
      <c r="C19" s="212">
        <v>109</v>
      </c>
      <c r="D19" s="213"/>
    </row>
    <row r="20" s="196" customFormat="1" ht="22.5" customHeight="1" spans="1:4">
      <c r="A20" s="210" t="s">
        <v>1099</v>
      </c>
      <c r="B20" s="211" t="s">
        <v>1100</v>
      </c>
      <c r="C20" s="212">
        <v>109</v>
      </c>
      <c r="D20" s="213"/>
    </row>
    <row r="21" s="198" customFormat="1" ht="22.5" customHeight="1" spans="1:4">
      <c r="A21" s="210" t="s">
        <v>1101</v>
      </c>
      <c r="B21" s="211" t="s">
        <v>1102</v>
      </c>
      <c r="C21" s="212">
        <v>0</v>
      </c>
      <c r="D21" s="209"/>
    </row>
    <row r="22" s="198" customFormat="1" ht="22.5" customHeight="1" spans="1:4">
      <c r="A22" s="210" t="s">
        <v>775</v>
      </c>
      <c r="B22" s="211" t="s">
        <v>136</v>
      </c>
      <c r="C22" s="212">
        <v>0</v>
      </c>
      <c r="D22" s="209"/>
    </row>
    <row r="23" s="196" customFormat="1" ht="22.5" customHeight="1" spans="1:4">
      <c r="A23" s="210" t="s">
        <v>1103</v>
      </c>
      <c r="B23" s="211" t="s">
        <v>1094</v>
      </c>
      <c r="C23" s="212">
        <v>0</v>
      </c>
      <c r="D23" s="213"/>
    </row>
    <row r="24" s="196" customFormat="1" ht="22.5" customHeight="1" spans="1:4">
      <c r="A24" s="210" t="s">
        <v>1104</v>
      </c>
      <c r="B24" s="211" t="s">
        <v>1105</v>
      </c>
      <c r="C24" s="212">
        <v>0</v>
      </c>
      <c r="D24" s="213"/>
    </row>
    <row r="25" s="198" customFormat="1" ht="22.5" customHeight="1" spans="1:4">
      <c r="A25" s="210" t="s">
        <v>845</v>
      </c>
      <c r="B25" s="211" t="s">
        <v>143</v>
      </c>
      <c r="C25" s="212">
        <v>0</v>
      </c>
      <c r="D25" s="209"/>
    </row>
    <row r="26" s="196" customFormat="1" ht="22.5" customHeight="1" spans="1:4">
      <c r="A26" s="210" t="s">
        <v>1106</v>
      </c>
      <c r="B26" s="211" t="s">
        <v>1094</v>
      </c>
      <c r="C26" s="212">
        <v>0</v>
      </c>
      <c r="D26" s="213"/>
    </row>
    <row r="27" s="196" customFormat="1" ht="22.5" customHeight="1" spans="1:4">
      <c r="A27" s="210" t="s">
        <v>1107</v>
      </c>
      <c r="B27" s="211" t="s">
        <v>1108</v>
      </c>
      <c r="C27" s="212">
        <v>0</v>
      </c>
      <c r="D27" s="213"/>
    </row>
    <row r="28" s="196" customFormat="1" ht="22.5" customHeight="1" spans="1:4">
      <c r="A28" s="210" t="s">
        <v>885</v>
      </c>
      <c r="B28" s="211" t="s">
        <v>145</v>
      </c>
      <c r="C28" s="212">
        <v>5953.7</v>
      </c>
      <c r="D28" s="213"/>
    </row>
    <row r="29" s="196" customFormat="1" ht="22.5" customHeight="1" spans="1:4">
      <c r="A29" s="210" t="s">
        <v>1109</v>
      </c>
      <c r="B29" s="211" t="s">
        <v>1110</v>
      </c>
      <c r="C29" s="212">
        <v>0</v>
      </c>
      <c r="D29" s="213"/>
    </row>
    <row r="30" s="198" customFormat="1" ht="22.5" customHeight="1" spans="1:4">
      <c r="A30" s="210" t="s">
        <v>1111</v>
      </c>
      <c r="B30" s="211" t="s">
        <v>1112</v>
      </c>
      <c r="C30" s="212">
        <v>0</v>
      </c>
      <c r="D30" s="209"/>
    </row>
    <row r="31" s="198" customFormat="1" ht="22.5" customHeight="1" spans="1:4">
      <c r="A31" s="210" t="s">
        <v>1113</v>
      </c>
      <c r="B31" s="211" t="s">
        <v>1114</v>
      </c>
      <c r="C31" s="212">
        <v>815</v>
      </c>
      <c r="D31" s="209"/>
    </row>
    <row r="32" s="196" customFormat="1" ht="22.5" customHeight="1" spans="1:4">
      <c r="A32" s="210" t="s">
        <v>1115</v>
      </c>
      <c r="B32" s="211" t="s">
        <v>1116</v>
      </c>
      <c r="C32" s="212">
        <v>385</v>
      </c>
      <c r="D32" s="213"/>
    </row>
    <row r="33" s="198" customFormat="1" ht="22.5" customHeight="1" spans="1:4">
      <c r="A33" s="210" t="s">
        <v>1117</v>
      </c>
      <c r="B33" s="211" t="s">
        <v>1118</v>
      </c>
      <c r="C33" s="212">
        <v>430</v>
      </c>
      <c r="D33" s="209"/>
    </row>
    <row r="34" s="198" customFormat="1" ht="22.5" customHeight="1" spans="1:4">
      <c r="A34" s="210" t="s">
        <v>1119</v>
      </c>
      <c r="B34" s="211" t="s">
        <v>1120</v>
      </c>
      <c r="C34" s="212">
        <v>5138.7</v>
      </c>
      <c r="D34" s="209"/>
    </row>
    <row r="35" s="196" customFormat="1" ht="22.5" customHeight="1" spans="1:4">
      <c r="A35" s="210" t="s">
        <v>1121</v>
      </c>
      <c r="B35" s="211" t="s">
        <v>1122</v>
      </c>
      <c r="C35" s="212">
        <v>3222.7</v>
      </c>
      <c r="D35" s="213"/>
    </row>
    <row r="36" ht="22.5" customHeight="1" spans="1:4">
      <c r="A36" s="210" t="s">
        <v>1123</v>
      </c>
      <c r="B36" s="211" t="s">
        <v>1124</v>
      </c>
      <c r="C36" s="212">
        <v>1689.2</v>
      </c>
      <c r="D36" s="213"/>
    </row>
    <row r="37" ht="22.5" customHeight="1" spans="1:4">
      <c r="A37" s="210" t="s">
        <v>1125</v>
      </c>
      <c r="B37" s="211" t="s">
        <v>1126</v>
      </c>
      <c r="C37" s="212">
        <v>10</v>
      </c>
      <c r="D37" s="213"/>
    </row>
    <row r="38" ht="22.5" customHeight="1" spans="1:4">
      <c r="A38" s="210" t="s">
        <v>1127</v>
      </c>
      <c r="B38" s="211" t="s">
        <v>1128</v>
      </c>
      <c r="C38" s="212">
        <v>216.8</v>
      </c>
      <c r="D38" s="213"/>
    </row>
    <row r="39" ht="22.5" customHeight="1" spans="1:4">
      <c r="A39" s="210" t="s">
        <v>890</v>
      </c>
      <c r="B39" s="211" t="s">
        <v>891</v>
      </c>
      <c r="C39" s="212">
        <v>723</v>
      </c>
      <c r="D39" s="213"/>
    </row>
    <row r="40" ht="22.5" customHeight="1" spans="1:4">
      <c r="A40" s="210" t="s">
        <v>1129</v>
      </c>
      <c r="B40" s="211" t="s">
        <v>1130</v>
      </c>
      <c r="C40" s="212">
        <v>723</v>
      </c>
      <c r="D40" s="213"/>
    </row>
    <row r="41" ht="22.5" customHeight="1" spans="1:4">
      <c r="A41" s="210" t="s">
        <v>1131</v>
      </c>
      <c r="B41" s="211" t="s">
        <v>1132</v>
      </c>
      <c r="C41" s="212">
        <v>723</v>
      </c>
      <c r="D41" s="213"/>
    </row>
    <row r="42" ht="22.5" customHeight="1" spans="1:4">
      <c r="A42" s="210" t="s">
        <v>896</v>
      </c>
      <c r="B42" s="211" t="s">
        <v>897</v>
      </c>
      <c r="C42" s="212">
        <v>28940</v>
      </c>
      <c r="D42" s="213"/>
    </row>
    <row r="43" ht="22.5" customHeight="1" spans="1:4">
      <c r="A43" s="210" t="s">
        <v>1133</v>
      </c>
      <c r="B43" s="211" t="s">
        <v>1134</v>
      </c>
      <c r="C43" s="212">
        <v>28940</v>
      </c>
      <c r="D43" s="213"/>
    </row>
    <row r="44" ht="22.5" customHeight="1" spans="1:4">
      <c r="A44" s="210" t="s">
        <v>1135</v>
      </c>
      <c r="B44" s="211" t="s">
        <v>1136</v>
      </c>
      <c r="C44" s="212">
        <v>12399.9</v>
      </c>
      <c r="D44" s="213"/>
    </row>
    <row r="45" ht="22.5" customHeight="1" spans="1:4">
      <c r="A45" s="210" t="s">
        <v>1137</v>
      </c>
      <c r="B45" s="211" t="s">
        <v>1138</v>
      </c>
      <c r="C45" s="212">
        <v>849</v>
      </c>
      <c r="D45" s="213"/>
    </row>
    <row r="46" ht="22.5" customHeight="1" spans="1:4">
      <c r="A46" s="210" t="s">
        <v>1139</v>
      </c>
      <c r="B46" s="211" t="s">
        <v>1140</v>
      </c>
      <c r="C46" s="212">
        <v>14319.41</v>
      </c>
      <c r="D46" s="213"/>
    </row>
    <row r="47" ht="22.5" customHeight="1" spans="1:4">
      <c r="A47" s="210" t="s">
        <v>1141</v>
      </c>
      <c r="B47" s="211" t="s">
        <v>1142</v>
      </c>
      <c r="C47" s="212">
        <v>1371.69</v>
      </c>
      <c r="D47" s="213"/>
    </row>
    <row r="48" ht="22.5" customHeight="1" spans="1:4">
      <c r="A48" s="210" t="s">
        <v>904</v>
      </c>
      <c r="B48" s="211" t="s">
        <v>905</v>
      </c>
      <c r="C48" s="212">
        <v>76</v>
      </c>
      <c r="D48" s="213"/>
    </row>
    <row r="49" ht="22.5" customHeight="1" spans="1:4">
      <c r="A49" s="210" t="s">
        <v>1143</v>
      </c>
      <c r="B49" s="211" t="s">
        <v>1144</v>
      </c>
      <c r="C49" s="212">
        <v>76</v>
      </c>
      <c r="D49" s="213"/>
    </row>
    <row r="50" ht="22.5" customHeight="1" spans="1:4">
      <c r="A50" s="210" t="s">
        <v>1145</v>
      </c>
      <c r="B50" s="211" t="s">
        <v>1146</v>
      </c>
      <c r="C50" s="212">
        <v>75.93</v>
      </c>
      <c r="D50" s="213"/>
    </row>
    <row r="51" ht="22.5" customHeight="1" spans="1:4">
      <c r="A51" s="210" t="s">
        <v>1147</v>
      </c>
      <c r="B51" s="211" t="s">
        <v>1148</v>
      </c>
      <c r="C51" s="212">
        <v>0.07</v>
      </c>
      <c r="D51" s="213"/>
    </row>
    <row r="52" ht="22.5" customHeight="1" spans="1:4">
      <c r="A52" s="210" t="s">
        <v>1149</v>
      </c>
      <c r="B52" s="211" t="s">
        <v>1150</v>
      </c>
      <c r="C52" s="212">
        <v>0</v>
      </c>
      <c r="D52" s="213"/>
    </row>
  </sheetData>
  <mergeCells count="2">
    <mergeCell ref="A2:D2"/>
    <mergeCell ref="A5:B5"/>
  </mergeCells>
  <printOptions horizontalCentered="1"/>
  <pageMargins left="0.984027777777778" right="0.700694444444445" top="0.751388888888889" bottom="0.590277777777778" header="0.297916666666667" footer="0.297916666666667"/>
  <pageSetup paperSize="9" fitToHeight="0" orientation="portrait" horizontalDpi="600"/>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22"/>
  <sheetViews>
    <sheetView showZeros="0" workbookViewId="0">
      <pane ySplit="5" topLeftCell="A6" activePane="bottomLeft" state="frozen"/>
      <selection/>
      <selection pane="bottomLeft" activeCell="A1" sqref="A1"/>
    </sheetView>
  </sheetViews>
  <sheetFormatPr defaultColWidth="9" defaultRowHeight="13.8" outlineLevelCol="4"/>
  <cols>
    <col min="1" max="1" width="42.7777777777778" customWidth="1"/>
    <col min="2" max="3" width="15" customWidth="1"/>
    <col min="4" max="5" width="13.75" customWidth="1"/>
  </cols>
  <sheetData>
    <row r="1" s="182" customFormat="1" ht="33.75" customHeight="1" spans="1:5">
      <c r="A1" s="182" t="s">
        <v>1151</v>
      </c>
    </row>
    <row r="2" ht="37.5" customHeight="1" spans="1:5">
      <c r="A2" s="183" t="s">
        <v>25</v>
      </c>
      <c r="B2" s="183"/>
      <c r="C2" s="183"/>
      <c r="D2" s="183"/>
      <c r="E2" s="183"/>
    </row>
    <row r="3" ht="24" customHeight="1" spans="1:5">
      <c r="A3" s="113"/>
      <c r="B3" s="114"/>
      <c r="E3" s="115" t="s">
        <v>73</v>
      </c>
    </row>
    <row r="4" ht="42.75" customHeight="1" spans="1:5">
      <c r="A4" s="92" t="s">
        <v>74</v>
      </c>
      <c r="B4" s="116" t="s">
        <v>992</v>
      </c>
      <c r="C4" s="117" t="s">
        <v>993</v>
      </c>
      <c r="D4" s="118" t="s">
        <v>994</v>
      </c>
      <c r="E4" s="121"/>
    </row>
    <row r="5" ht="22.5" customHeight="1" spans="1:5">
      <c r="A5" s="93"/>
      <c r="B5" s="119"/>
      <c r="C5" s="120"/>
      <c r="D5" s="121" t="s">
        <v>79</v>
      </c>
      <c r="E5" s="121" t="s">
        <v>80</v>
      </c>
    </row>
    <row r="6" ht="31.5" customHeight="1" spans="1:5">
      <c r="A6" s="184" t="s">
        <v>1152</v>
      </c>
      <c r="B6" s="123">
        <f>B8</f>
        <v>1159</v>
      </c>
      <c r="C6" s="123">
        <v>4663</v>
      </c>
      <c r="D6" s="124">
        <f t="shared" ref="D6:D22" si="0">B6-C6</f>
        <v>-3504</v>
      </c>
      <c r="E6" s="185">
        <f t="shared" ref="E6:E16" si="1">D6/C6*100</f>
        <v>-75.1447565944671</v>
      </c>
    </row>
    <row r="7" ht="31.5" customHeight="1" spans="1:5">
      <c r="A7" s="184" t="s">
        <v>1153</v>
      </c>
      <c r="B7" s="123">
        <f t="shared" ref="B7:B12" si="2">B8</f>
        <v>1159</v>
      </c>
      <c r="C7" s="123">
        <f>C8+C11</f>
        <v>4663</v>
      </c>
      <c r="D7" s="124">
        <f t="shared" si="0"/>
        <v>-3504</v>
      </c>
      <c r="E7" s="185">
        <f t="shared" si="1"/>
        <v>-75.1447565944671</v>
      </c>
    </row>
    <row r="8" s="142" customFormat="1" ht="31.5" customHeight="1" spans="1:5">
      <c r="A8" s="184" t="s">
        <v>1154</v>
      </c>
      <c r="B8" s="123">
        <f t="shared" si="2"/>
        <v>1159</v>
      </c>
      <c r="C8" s="124">
        <f>C9+C10</f>
        <v>4643</v>
      </c>
      <c r="D8" s="124">
        <f t="shared" si="0"/>
        <v>-3484</v>
      </c>
      <c r="E8" s="185">
        <f t="shared" si="1"/>
        <v>-75.0376911479647</v>
      </c>
    </row>
    <row r="9" customFormat="1" ht="31.5" customHeight="1" spans="1:5">
      <c r="A9" s="186" t="s">
        <v>1155</v>
      </c>
      <c r="B9" s="133">
        <v>1159</v>
      </c>
      <c r="C9" s="136">
        <v>2977</v>
      </c>
      <c r="D9" s="124">
        <f t="shared" si="0"/>
        <v>-1818</v>
      </c>
      <c r="E9" s="187">
        <f t="shared" si="1"/>
        <v>-61.0681894524689</v>
      </c>
    </row>
    <row r="10" ht="31.5" customHeight="1" spans="1:5">
      <c r="A10" s="186" t="s">
        <v>1156</v>
      </c>
      <c r="B10" s="133"/>
      <c r="C10" s="136">
        <v>1666</v>
      </c>
      <c r="D10" s="124">
        <f t="shared" si="0"/>
        <v>-1666</v>
      </c>
      <c r="E10" s="187">
        <f t="shared" si="1"/>
        <v>-100</v>
      </c>
    </row>
    <row r="11" ht="31.5" customHeight="1" spans="1:5">
      <c r="A11" s="184" t="s">
        <v>1157</v>
      </c>
      <c r="B11" s="123">
        <f t="shared" si="2"/>
        <v>0</v>
      </c>
      <c r="C11" s="123">
        <f>C12</f>
        <v>20</v>
      </c>
      <c r="D11" s="124">
        <f t="shared" si="0"/>
        <v>-20</v>
      </c>
      <c r="E11" s="185">
        <f t="shared" si="1"/>
        <v>-100</v>
      </c>
    </row>
    <row r="12" s="142" customFormat="1" ht="31.5" customHeight="1" spans="1:5">
      <c r="A12" s="184" t="s">
        <v>1158</v>
      </c>
      <c r="B12" s="123">
        <f t="shared" si="2"/>
        <v>0</v>
      </c>
      <c r="C12" s="124">
        <v>20</v>
      </c>
      <c r="D12" s="124">
        <f t="shared" si="0"/>
        <v>-20</v>
      </c>
      <c r="E12" s="185">
        <f t="shared" si="1"/>
        <v>-100</v>
      </c>
    </row>
    <row r="13" customFormat="1" ht="31.5" customHeight="1" spans="1:5">
      <c r="A13" s="186" t="s">
        <v>1159</v>
      </c>
      <c r="B13" s="133"/>
      <c r="C13" s="136">
        <v>20</v>
      </c>
      <c r="D13" s="124">
        <f t="shared" si="0"/>
        <v>-20</v>
      </c>
      <c r="E13" s="187">
        <f t="shared" si="1"/>
        <v>-100</v>
      </c>
    </row>
    <row r="14" ht="31.5" customHeight="1" spans="1:5">
      <c r="A14" s="188" t="s">
        <v>1160</v>
      </c>
      <c r="B14" s="123">
        <f>SUM(B15:B22)</f>
        <v>1159</v>
      </c>
      <c r="C14" s="123">
        <f>SUM(C15:C22)</f>
        <v>4663</v>
      </c>
      <c r="D14" s="124">
        <f t="shared" si="0"/>
        <v>-3504</v>
      </c>
      <c r="E14" s="185">
        <f t="shared" si="1"/>
        <v>-75.1447565944671</v>
      </c>
    </row>
    <row r="15" ht="31.5" customHeight="1" spans="1:5">
      <c r="A15" s="189" t="s">
        <v>1161</v>
      </c>
      <c r="B15" s="133">
        <v>531</v>
      </c>
      <c r="C15" s="190">
        <v>2061</v>
      </c>
      <c r="D15" s="136">
        <f t="shared" si="0"/>
        <v>-1530</v>
      </c>
      <c r="E15" s="187">
        <f t="shared" si="1"/>
        <v>-74.235807860262</v>
      </c>
    </row>
    <row r="16" ht="31.5" customHeight="1" spans="1:5">
      <c r="A16" s="189" t="s">
        <v>1162</v>
      </c>
      <c r="B16" s="133">
        <v>628</v>
      </c>
      <c r="C16" s="190">
        <v>2602</v>
      </c>
      <c r="D16" s="136">
        <f t="shared" si="0"/>
        <v>-1974</v>
      </c>
      <c r="E16" s="187">
        <f t="shared" si="1"/>
        <v>-75.8647194465796</v>
      </c>
    </row>
    <row r="17" ht="31.5" customHeight="1" spans="1:5">
      <c r="A17" s="189" t="s">
        <v>1163</v>
      </c>
      <c r="B17" s="133"/>
      <c r="C17" s="136"/>
      <c r="D17" s="124">
        <f t="shared" si="0"/>
        <v>0</v>
      </c>
      <c r="E17" s="125"/>
    </row>
    <row r="18" ht="31.5" customHeight="1" spans="1:5">
      <c r="A18" s="189" t="s">
        <v>1164</v>
      </c>
      <c r="B18" s="133"/>
      <c r="C18" s="136"/>
      <c r="D18" s="124">
        <f t="shared" si="0"/>
        <v>0</v>
      </c>
      <c r="E18" s="125"/>
    </row>
    <row r="19" ht="31.5" customHeight="1" spans="1:5">
      <c r="A19" s="189" t="s">
        <v>1165</v>
      </c>
      <c r="B19" s="133"/>
      <c r="C19" s="136"/>
      <c r="D19" s="124">
        <f t="shared" si="0"/>
        <v>0</v>
      </c>
      <c r="E19" s="125"/>
    </row>
    <row r="20" ht="31.5" customHeight="1" spans="1:5">
      <c r="A20" s="191" t="s">
        <v>1166</v>
      </c>
      <c r="B20" s="138"/>
      <c r="C20" s="139"/>
      <c r="D20" s="192">
        <f t="shared" si="0"/>
        <v>0</v>
      </c>
      <c r="E20" s="193"/>
    </row>
    <row r="21" ht="31.5" customHeight="1" spans="1:5">
      <c r="A21" s="194" t="s">
        <v>1167</v>
      </c>
      <c r="B21" s="140"/>
      <c r="C21" s="140"/>
      <c r="D21" s="195">
        <f t="shared" si="0"/>
        <v>0</v>
      </c>
      <c r="E21" s="125"/>
    </row>
    <row r="22" ht="31.5" customHeight="1" spans="1:5">
      <c r="A22" s="194" t="s">
        <v>1168</v>
      </c>
      <c r="B22" s="141"/>
      <c r="C22" s="141"/>
      <c r="D22" s="195">
        <f t="shared" si="0"/>
        <v>0</v>
      </c>
      <c r="E22" s="125"/>
    </row>
  </sheetData>
  <mergeCells count="5">
    <mergeCell ref="A2:E2"/>
    <mergeCell ref="D4:E4"/>
    <mergeCell ref="A4:A5"/>
    <mergeCell ref="B4:B5"/>
    <mergeCell ref="C4:C5"/>
  </mergeCells>
  <printOptions horizontalCentered="1"/>
  <pageMargins left="0.984027777777778" right="0.700694444444445" top="0.751388888888889" bottom="0.751388888888889" header="0.297916666666667" footer="0.297916666666667"/>
  <pageSetup paperSize="9" scale="85" fitToHeight="0" orientation="portrait" horizontalDpi="600"/>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6"/>
  <sheetViews>
    <sheetView zoomScale="115" zoomScaleNormal="115" workbookViewId="0">
      <selection activeCell="A1" sqref="A1"/>
    </sheetView>
  </sheetViews>
  <sheetFormatPr defaultColWidth="9" defaultRowHeight="13.8" outlineLevelCol="3"/>
  <cols>
    <col min="1" max="1" width="13.6296296296296" style="173" customWidth="1"/>
    <col min="2" max="2" width="30.6296296296296" style="173" customWidth="1"/>
    <col min="3" max="3" width="31.75" style="173" customWidth="1"/>
    <col min="4" max="16384" width="9" style="173"/>
  </cols>
  <sheetData>
    <row r="1" ht="24" customHeight="1" spans="1:4">
      <c r="A1" s="1" t="s">
        <v>1169</v>
      </c>
    </row>
    <row r="2" ht="33" customHeight="1" spans="1:4">
      <c r="A2" s="2" t="s">
        <v>1170</v>
      </c>
      <c r="B2" s="2"/>
      <c r="C2" s="2"/>
      <c r="D2" s="2"/>
    </row>
    <row r="3" ht="27" customHeight="1" spans="1:4">
      <c r="B3" s="46"/>
      <c r="C3" s="174" t="s">
        <v>73</v>
      </c>
      <c r="D3" s="174"/>
    </row>
    <row r="4" ht="30" customHeight="1" spans="1:4">
      <c r="A4" s="175" t="s">
        <v>1171</v>
      </c>
      <c r="B4" s="175" t="s">
        <v>1043</v>
      </c>
      <c r="C4" s="175" t="s">
        <v>1044</v>
      </c>
      <c r="D4" s="175" t="s">
        <v>7</v>
      </c>
    </row>
    <row r="5" ht="30" customHeight="1" spans="1:4">
      <c r="A5" s="175" t="s">
        <v>1045</v>
      </c>
      <c r="B5" s="176">
        <f>B6+B7</f>
        <v>1392400</v>
      </c>
      <c r="C5" s="176">
        <f>C6+C7</f>
        <v>1387787</v>
      </c>
      <c r="D5" s="177"/>
    </row>
    <row r="6" ht="30" customHeight="1" spans="1:4">
      <c r="A6" s="178" t="s">
        <v>1046</v>
      </c>
      <c r="B6" s="179">
        <v>766186</v>
      </c>
      <c r="C6" s="179">
        <v>763108</v>
      </c>
      <c r="D6" s="177"/>
    </row>
    <row r="7" ht="30" customHeight="1" spans="1:4">
      <c r="A7" s="175" t="s">
        <v>1047</v>
      </c>
      <c r="B7" s="176">
        <f>SUM(B8:B15)</f>
        <v>626214</v>
      </c>
      <c r="C7" s="176">
        <f>SUM(C8:C15)</f>
        <v>624679</v>
      </c>
      <c r="D7" s="177"/>
    </row>
    <row r="8" ht="30" customHeight="1" spans="1:4">
      <c r="A8" s="178" t="s">
        <v>1048</v>
      </c>
      <c r="B8" s="179">
        <v>187948</v>
      </c>
      <c r="C8" s="179">
        <v>187797</v>
      </c>
      <c r="D8" s="177"/>
    </row>
    <row r="9" ht="30" customHeight="1" spans="1:4">
      <c r="A9" s="178" t="s">
        <v>1049</v>
      </c>
      <c r="B9" s="179">
        <v>108284</v>
      </c>
      <c r="C9" s="179">
        <v>107745</v>
      </c>
      <c r="D9" s="177"/>
    </row>
    <row r="10" ht="30" customHeight="1" spans="1:4">
      <c r="A10" s="178" t="s">
        <v>1050</v>
      </c>
      <c r="B10" s="179">
        <v>44024</v>
      </c>
      <c r="C10" s="179">
        <v>44024</v>
      </c>
      <c r="D10" s="177"/>
    </row>
    <row r="11" ht="30" customHeight="1" spans="1:4">
      <c r="A11" s="178" t="s">
        <v>1051</v>
      </c>
      <c r="B11" s="179">
        <v>131838</v>
      </c>
      <c r="C11" s="179">
        <v>131838</v>
      </c>
      <c r="D11" s="177"/>
    </row>
    <row r="12" ht="30" customHeight="1" spans="1:4">
      <c r="A12" s="178" t="s">
        <v>1052</v>
      </c>
      <c r="B12" s="179">
        <v>24680</v>
      </c>
      <c r="C12" s="179">
        <v>23835</v>
      </c>
      <c r="D12" s="177"/>
    </row>
    <row r="13" ht="30" customHeight="1" spans="1:4">
      <c r="A13" s="178" t="s">
        <v>1053</v>
      </c>
      <c r="B13" s="179">
        <v>13016</v>
      </c>
      <c r="C13" s="179">
        <v>13016</v>
      </c>
      <c r="D13" s="177"/>
    </row>
    <row r="14" ht="30" customHeight="1" spans="1:4">
      <c r="A14" s="178" t="s">
        <v>1054</v>
      </c>
      <c r="B14" s="179">
        <v>45306</v>
      </c>
      <c r="C14" s="179">
        <v>45306</v>
      </c>
      <c r="D14" s="177"/>
    </row>
    <row r="15" ht="30" customHeight="1" spans="1:4">
      <c r="A15" s="178" t="s">
        <v>1055</v>
      </c>
      <c r="B15" s="179">
        <v>71118</v>
      </c>
      <c r="C15" s="179">
        <v>71118</v>
      </c>
      <c r="D15" s="177"/>
    </row>
    <row r="16" ht="21.75" customHeight="1" spans="1:4">
      <c r="A16" s="180" t="s">
        <v>1056</v>
      </c>
      <c r="B16" s="180"/>
      <c r="C16" s="180"/>
      <c r="D16" s="181"/>
    </row>
  </sheetData>
  <mergeCells count="3">
    <mergeCell ref="A2:D2"/>
    <mergeCell ref="C3:D3"/>
    <mergeCell ref="A16:C16"/>
  </mergeCells>
  <printOptions horizontalCentered="1"/>
  <pageMargins left="0.984027777777778" right="0.700694444444445" top="0.751388888888889" bottom="0.751388888888889" header="0.297916666666667" footer="0.297916666666667"/>
  <pageSetup paperSize="9" scale="83" orientation="portrait" horizontalDpi="600"/>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1"/>
  <sheetViews>
    <sheetView workbookViewId="0">
      <selection activeCell="A1" sqref="A1"/>
    </sheetView>
  </sheetViews>
  <sheetFormatPr defaultColWidth="9" defaultRowHeight="13.8" outlineLevelCol="4"/>
  <cols>
    <col min="1" max="1" width="30" customWidth="1"/>
    <col min="2" max="3" width="14.6296296296296" customWidth="1"/>
    <col min="4" max="5" width="16.25" customWidth="1"/>
  </cols>
  <sheetData>
    <row r="1" ht="17.4" spans="1:5">
      <c r="A1" s="1" t="s">
        <v>1172</v>
      </c>
    </row>
    <row r="2" s="32" customFormat="1" ht="42.75" customHeight="1" spans="1:5">
      <c r="A2" s="143" t="s">
        <v>28</v>
      </c>
      <c r="B2" s="143"/>
      <c r="C2" s="143"/>
      <c r="D2" s="143"/>
      <c r="E2" s="143"/>
    </row>
    <row r="3" s="168" customFormat="1" ht="24" customHeight="1" spans="1:5">
      <c r="A3" s="90"/>
      <c r="C3" s="169"/>
      <c r="E3" s="115" t="s">
        <v>73</v>
      </c>
    </row>
    <row r="4" s="168" customFormat="1" ht="43.5" customHeight="1" spans="1:5">
      <c r="A4" s="69" t="s">
        <v>74</v>
      </c>
      <c r="B4" s="69" t="s">
        <v>992</v>
      </c>
      <c r="C4" s="69" t="s">
        <v>993</v>
      </c>
      <c r="D4" s="170" t="s">
        <v>122</v>
      </c>
      <c r="E4" s="171"/>
    </row>
    <row r="5" s="168" customFormat="1" ht="43.5" customHeight="1" spans="1:5">
      <c r="A5" s="72"/>
      <c r="B5" s="72"/>
      <c r="C5" s="72"/>
      <c r="D5" s="103" t="s">
        <v>79</v>
      </c>
      <c r="E5" s="103" t="s">
        <v>80</v>
      </c>
    </row>
    <row r="6" s="168" customFormat="1" ht="43.5" customHeight="1" spans="1:5">
      <c r="A6" s="73" t="s">
        <v>1173</v>
      </c>
      <c r="B6" s="161">
        <f>B7+B10+B11</f>
        <v>37391</v>
      </c>
      <c r="C6" s="161">
        <f>C7+C10+C11</f>
        <v>40943</v>
      </c>
      <c r="D6" s="95">
        <f t="shared" ref="D6:D11" si="0">B6-C6</f>
        <v>-3552</v>
      </c>
      <c r="E6" s="105">
        <f t="shared" ref="E6:E9" si="1">D6/C6*100</f>
        <v>-8.6754756612852</v>
      </c>
    </row>
    <row r="7" s="168" customFormat="1" ht="43.5" customHeight="1" spans="1:5">
      <c r="A7" s="107" t="s">
        <v>1174</v>
      </c>
      <c r="B7" s="161">
        <f>B8+B9</f>
        <v>20606</v>
      </c>
      <c r="C7" s="161">
        <f>C8+C9</f>
        <v>20503</v>
      </c>
      <c r="D7" s="95">
        <f t="shared" si="0"/>
        <v>103</v>
      </c>
      <c r="E7" s="105">
        <f t="shared" si="1"/>
        <v>0.502365507486709</v>
      </c>
    </row>
    <row r="8" s="168" customFormat="1" ht="43.5" customHeight="1" spans="1:5">
      <c r="A8" s="172" t="s">
        <v>1175</v>
      </c>
      <c r="B8" s="84">
        <v>20606</v>
      </c>
      <c r="C8" s="84">
        <v>20503</v>
      </c>
      <c r="D8" s="94">
        <f t="shared" si="0"/>
        <v>103</v>
      </c>
      <c r="E8" s="106">
        <f t="shared" si="1"/>
        <v>0.502365507486709</v>
      </c>
    </row>
    <row r="9" s="168" customFormat="1" ht="43.5" customHeight="1" spans="1:5">
      <c r="A9" s="172" t="s">
        <v>1176</v>
      </c>
      <c r="B9" s="84"/>
      <c r="C9" s="84"/>
      <c r="D9" s="94"/>
      <c r="E9" s="106"/>
    </row>
    <row r="10" s="168" customFormat="1" ht="43.5" customHeight="1" spans="1:5">
      <c r="A10" s="107" t="s">
        <v>1177</v>
      </c>
      <c r="B10" s="161">
        <v>1583</v>
      </c>
      <c r="C10" s="161">
        <v>1541</v>
      </c>
      <c r="D10" s="95">
        <f t="shared" si="0"/>
        <v>42</v>
      </c>
      <c r="E10" s="105">
        <f>D10/C10*100</f>
        <v>2.7255029201817</v>
      </c>
    </row>
    <row r="11" s="168" customFormat="1" ht="43.5" customHeight="1" spans="1:5">
      <c r="A11" s="107" t="s">
        <v>1178</v>
      </c>
      <c r="B11" s="161">
        <v>15202</v>
      </c>
      <c r="C11" s="161">
        <v>18899</v>
      </c>
      <c r="D11" s="95">
        <f t="shared" si="0"/>
        <v>-3697</v>
      </c>
      <c r="E11" s="105">
        <f>D11/C11*100</f>
        <v>-19.561881581036</v>
      </c>
    </row>
  </sheetData>
  <mergeCells count="5">
    <mergeCell ref="A2:E2"/>
    <mergeCell ref="D4:E4"/>
    <mergeCell ref="A4:A5"/>
    <mergeCell ref="B4:B5"/>
    <mergeCell ref="C4:C5"/>
  </mergeCells>
  <printOptions horizontalCentered="1"/>
  <pageMargins left="0.984027777777778" right="0.700694444444445" top="0.751388888888889" bottom="0.751388888888889" header="0.297916666666667" footer="0.297916666666667"/>
  <pageSetup paperSize="9" scale="83" orientation="portrait" horizontalDpi="600"/>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4"/>
  <sheetViews>
    <sheetView tabSelected="1" workbookViewId="0">
      <selection activeCell="A9" sqref="A9"/>
    </sheetView>
  </sheetViews>
  <sheetFormatPr defaultColWidth="9" defaultRowHeight="13.8" outlineLevelCol="4"/>
  <cols>
    <col min="1" max="1" width="31.6296296296296" customWidth="1"/>
    <col min="2" max="3" width="14.6296296296296" customWidth="1"/>
    <col min="4" max="5" width="11.1296296296296" customWidth="1"/>
  </cols>
  <sheetData>
    <row r="1" ht="26.25" customHeight="1" spans="1:5">
      <c r="A1" s="1" t="s">
        <v>1179</v>
      </c>
      <c r="B1" s="1"/>
    </row>
    <row r="2" ht="32.25" customHeight="1" spans="1:5">
      <c r="A2" s="143" t="s">
        <v>30</v>
      </c>
      <c r="B2" s="143"/>
      <c r="C2" s="143"/>
      <c r="D2" s="143"/>
      <c r="E2" s="143"/>
    </row>
    <row r="3" ht="23.25" customHeight="1" spans="1:5">
      <c r="A3" s="3"/>
      <c r="B3" s="3"/>
      <c r="C3" s="164"/>
      <c r="D3" s="164"/>
      <c r="E3" s="165" t="s">
        <v>73</v>
      </c>
    </row>
    <row r="4" ht="45" customHeight="1" spans="1:5">
      <c r="A4" s="69" t="s">
        <v>74</v>
      </c>
      <c r="B4" s="69" t="s">
        <v>992</v>
      </c>
      <c r="C4" s="69" t="s">
        <v>993</v>
      </c>
      <c r="D4" s="100" t="s">
        <v>1180</v>
      </c>
      <c r="E4" s="101"/>
    </row>
    <row r="5" ht="38.25" customHeight="1" spans="1:5">
      <c r="A5" s="72"/>
      <c r="B5" s="72"/>
      <c r="C5" s="72"/>
      <c r="D5" s="103" t="s">
        <v>79</v>
      </c>
      <c r="E5" s="103" t="s">
        <v>80</v>
      </c>
    </row>
    <row r="6" ht="36.75" customHeight="1" spans="1:5">
      <c r="A6" s="73" t="s">
        <v>1181</v>
      </c>
      <c r="B6" s="161">
        <f>B7+B14</f>
        <v>37391</v>
      </c>
      <c r="C6" s="161">
        <f>C7+C14</f>
        <v>34056</v>
      </c>
      <c r="D6" s="95">
        <f t="shared" ref="D6:D14" si="0">B6-C6</f>
        <v>3335</v>
      </c>
      <c r="E6" s="105">
        <f t="shared" ref="E6:E11" si="1">D6/C6*100</f>
        <v>9.79269438571764</v>
      </c>
    </row>
    <row r="7" ht="33.75" customHeight="1" spans="1:5">
      <c r="A7" s="107" t="s">
        <v>1182</v>
      </c>
      <c r="B7" s="161">
        <f>B8+B10</f>
        <v>17391</v>
      </c>
      <c r="C7" s="161">
        <f>C8+C10</f>
        <v>14056</v>
      </c>
      <c r="D7" s="95">
        <f t="shared" ref="D7" si="2">B7-C7</f>
        <v>3335</v>
      </c>
      <c r="E7" s="105">
        <f t="shared" si="1"/>
        <v>23.7265224815026</v>
      </c>
    </row>
    <row r="8" ht="33.75" customHeight="1" spans="1:5">
      <c r="A8" s="166" t="s">
        <v>1183</v>
      </c>
      <c r="B8" s="161"/>
      <c r="C8" s="76"/>
      <c r="D8" s="95"/>
      <c r="E8" s="105"/>
    </row>
    <row r="9" ht="33.75" customHeight="1" spans="1:5">
      <c r="A9" s="167" t="s">
        <v>1184</v>
      </c>
      <c r="B9" s="84"/>
      <c r="C9" s="79"/>
      <c r="D9" s="94"/>
      <c r="E9" s="106"/>
    </row>
    <row r="10" ht="33.75" customHeight="1" spans="1:5">
      <c r="A10" s="166" t="s">
        <v>1185</v>
      </c>
      <c r="B10" s="161">
        <f>SUM(B11:B13)</f>
        <v>17391</v>
      </c>
      <c r="C10" s="161">
        <f>SUM(C11:C13)</f>
        <v>14056</v>
      </c>
      <c r="D10" s="95">
        <f t="shared" si="0"/>
        <v>3335</v>
      </c>
      <c r="E10" s="105">
        <f t="shared" si="1"/>
        <v>23.7265224815026</v>
      </c>
    </row>
    <row r="11" ht="33.75" customHeight="1" spans="1:5">
      <c r="A11" s="167" t="s">
        <v>1186</v>
      </c>
      <c r="B11" s="84">
        <v>15648</v>
      </c>
      <c r="C11" s="79">
        <v>9856</v>
      </c>
      <c r="D11" s="94">
        <f t="shared" si="0"/>
        <v>5792</v>
      </c>
      <c r="E11" s="106">
        <f t="shared" si="1"/>
        <v>58.7662337662338</v>
      </c>
    </row>
    <row r="12" ht="33.75" customHeight="1" spans="1:5">
      <c r="A12" s="167" t="s">
        <v>1187</v>
      </c>
      <c r="B12" s="84">
        <v>185</v>
      </c>
      <c r="C12" s="79"/>
      <c r="D12" s="94">
        <f t="shared" si="0"/>
        <v>185</v>
      </c>
      <c r="E12" s="106"/>
    </row>
    <row r="13" ht="33.75" customHeight="1" spans="1:5">
      <c r="A13" s="167" t="s">
        <v>1188</v>
      </c>
      <c r="B13" s="84">
        <v>1558</v>
      </c>
      <c r="C13" s="79">
        <v>4200</v>
      </c>
      <c r="D13" s="94">
        <f t="shared" si="0"/>
        <v>-2642</v>
      </c>
      <c r="E13" s="106"/>
    </row>
    <row r="14" ht="33.75" customHeight="1" spans="1:5">
      <c r="A14" s="166" t="s">
        <v>1189</v>
      </c>
      <c r="B14" s="161">
        <v>20000</v>
      </c>
      <c r="C14" s="76">
        <v>20000</v>
      </c>
      <c r="D14" s="95">
        <f t="shared" si="0"/>
        <v>0</v>
      </c>
      <c r="E14" s="105">
        <f>D14/C14*100</f>
        <v>0</v>
      </c>
    </row>
  </sheetData>
  <mergeCells count="5">
    <mergeCell ref="A2:E2"/>
    <mergeCell ref="D4:E4"/>
    <mergeCell ref="A4:A5"/>
    <mergeCell ref="B4:B5"/>
    <mergeCell ref="C4:C5"/>
  </mergeCells>
  <printOptions horizontalCentered="1"/>
  <pageMargins left="0.984027777777778" right="0.700694444444445" top="0.751388888888889" bottom="0.751388888888889" header="0.297916666666667" footer="0.297916666666667"/>
  <pageSetup paperSize="9" scale="83" orientation="portrait" horizontalDpi="600"/>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1"/>
  <sheetViews>
    <sheetView workbookViewId="0">
      <selection activeCell="A1" sqref="A1"/>
    </sheetView>
  </sheetViews>
  <sheetFormatPr defaultColWidth="9" defaultRowHeight="13.8" outlineLevelCol="4"/>
  <cols>
    <col min="1" max="1" width="31.25" customWidth="1"/>
    <col min="2" max="3" width="14.6296296296296" customWidth="1"/>
    <col min="4" max="4" width="14.5" customWidth="1"/>
    <col min="5" max="5" width="11.3796296296296" customWidth="1"/>
  </cols>
  <sheetData>
    <row r="1" ht="32.25" customHeight="1" spans="1:5">
      <c r="A1" s="1" t="s">
        <v>1190</v>
      </c>
      <c r="B1" s="1"/>
    </row>
    <row r="2" ht="39.75" customHeight="1" spans="1:5">
      <c r="A2" s="159" t="s">
        <v>31</v>
      </c>
      <c r="B2" s="159"/>
      <c r="C2" s="159"/>
      <c r="D2" s="159"/>
      <c r="E2" s="159"/>
    </row>
    <row r="3" ht="26.25" customHeight="1" spans="1:5">
      <c r="A3" s="144"/>
      <c r="B3" s="144"/>
      <c r="D3" s="160" t="s">
        <v>73</v>
      </c>
      <c r="E3" s="160"/>
    </row>
    <row r="4" ht="43.5" customHeight="1" spans="1:5">
      <c r="A4" s="69" t="s">
        <v>74</v>
      </c>
      <c r="B4" s="69" t="s">
        <v>992</v>
      </c>
      <c r="C4" s="69" t="s">
        <v>993</v>
      </c>
      <c r="D4" s="100" t="s">
        <v>1180</v>
      </c>
      <c r="E4" s="101"/>
    </row>
    <row r="5" ht="32.25" customHeight="1" spans="1:5">
      <c r="A5" s="72"/>
      <c r="B5" s="72"/>
      <c r="C5" s="72"/>
      <c r="D5" s="103" t="s">
        <v>79</v>
      </c>
      <c r="E5" s="103" t="s">
        <v>80</v>
      </c>
    </row>
    <row r="6" ht="50.25" customHeight="1" spans="1:5">
      <c r="A6" s="73" t="s">
        <v>1191</v>
      </c>
      <c r="B6" s="161">
        <f>B7+B10+B11</f>
        <v>22300</v>
      </c>
      <c r="C6" s="161">
        <f>C7+C10+C11</f>
        <v>21873</v>
      </c>
      <c r="D6" s="95">
        <f t="shared" ref="D6:D11" si="0">B6-C6</f>
        <v>427</v>
      </c>
      <c r="E6" s="105">
        <f t="shared" ref="E6:E11" si="1">D6/C6*100</f>
        <v>1.95217848489005</v>
      </c>
    </row>
    <row r="7" ht="50.25" customHeight="1" spans="1:5">
      <c r="A7" s="107" t="s">
        <v>1174</v>
      </c>
      <c r="B7" s="161">
        <v>20000</v>
      </c>
      <c r="C7" s="161">
        <v>20000</v>
      </c>
      <c r="D7" s="95">
        <f t="shared" si="0"/>
        <v>0</v>
      </c>
      <c r="E7" s="105">
        <f t="shared" si="1"/>
        <v>0</v>
      </c>
    </row>
    <row r="8" ht="50.25" customHeight="1" spans="1:5">
      <c r="A8" s="162" t="s">
        <v>1192</v>
      </c>
      <c r="B8" s="161">
        <v>20000</v>
      </c>
      <c r="C8" s="161">
        <v>20000</v>
      </c>
      <c r="D8" s="95">
        <f t="shared" si="0"/>
        <v>0</v>
      </c>
      <c r="E8" s="105">
        <f t="shared" si="1"/>
        <v>0</v>
      </c>
    </row>
    <row r="9" ht="50.25" customHeight="1" spans="1:5">
      <c r="A9" s="163" t="s">
        <v>1193</v>
      </c>
      <c r="B9" s="84">
        <v>20000</v>
      </c>
      <c r="C9" s="84">
        <v>20000</v>
      </c>
      <c r="D9" s="94">
        <f t="shared" si="0"/>
        <v>0</v>
      </c>
      <c r="E9" s="106">
        <f t="shared" si="1"/>
        <v>0</v>
      </c>
    </row>
    <row r="10" ht="50.25" customHeight="1" spans="1:5">
      <c r="A10" s="107" t="s">
        <v>1177</v>
      </c>
      <c r="B10" s="161">
        <v>1583</v>
      </c>
      <c r="C10" s="161">
        <v>1541</v>
      </c>
      <c r="D10" s="95">
        <f t="shared" si="0"/>
        <v>42</v>
      </c>
      <c r="E10" s="105"/>
    </row>
    <row r="11" ht="50.25" customHeight="1" spans="1:5">
      <c r="A11" s="107" t="s">
        <v>1178</v>
      </c>
      <c r="B11" s="161">
        <v>717</v>
      </c>
      <c r="C11" s="161">
        <v>332</v>
      </c>
      <c r="D11" s="95">
        <f t="shared" si="0"/>
        <v>385</v>
      </c>
      <c r="E11" s="105">
        <f t="shared" si="1"/>
        <v>115.963855421687</v>
      </c>
    </row>
  </sheetData>
  <mergeCells count="6">
    <mergeCell ref="A2:E2"/>
    <mergeCell ref="D3:E3"/>
    <mergeCell ref="D4:E4"/>
    <mergeCell ref="A4:A5"/>
    <mergeCell ref="B4:B5"/>
    <mergeCell ref="C4:C5"/>
  </mergeCells>
  <printOptions horizontalCentered="1"/>
  <pageMargins left="0.984027777777778" right="0.700694444444445" top="0.751388888888889" bottom="0.751388888888889" header="0.297916666666667" footer="0.297916666666667"/>
  <pageSetup paperSize="9" scale="99" orientation="portrait" horizontalDpi="600"/>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0"/>
  <sheetViews>
    <sheetView workbookViewId="0">
      <selection activeCell="A1" sqref="A1"/>
    </sheetView>
  </sheetViews>
  <sheetFormatPr defaultColWidth="9" defaultRowHeight="13.8" outlineLevelCol="4"/>
  <cols>
    <col min="1" max="1" width="25.6296296296296" customWidth="1"/>
    <col min="2" max="3" width="15.25" customWidth="1"/>
    <col min="4" max="5" width="12.5" customWidth="1"/>
  </cols>
  <sheetData>
    <row r="1" ht="22.5" customHeight="1" spans="1:5">
      <c r="A1" s="1" t="s">
        <v>1194</v>
      </c>
      <c r="B1" s="1"/>
    </row>
    <row r="2" ht="35.25" customHeight="1" spans="1:5">
      <c r="A2" s="143" t="s">
        <v>32</v>
      </c>
      <c r="B2" s="143"/>
      <c r="C2" s="143"/>
      <c r="D2" s="143"/>
      <c r="E2" s="143"/>
    </row>
    <row r="3" ht="27" customHeight="1" spans="1:5">
      <c r="A3" s="144"/>
      <c r="B3" s="144"/>
      <c r="D3" s="145"/>
      <c r="E3" s="146" t="s">
        <v>73</v>
      </c>
    </row>
    <row r="4" ht="38.25" customHeight="1" spans="1:5">
      <c r="A4" s="147" t="s">
        <v>74</v>
      </c>
      <c r="B4" s="147" t="s">
        <v>992</v>
      </c>
      <c r="C4" s="148" t="s">
        <v>993</v>
      </c>
      <c r="D4" s="149" t="s">
        <v>1180</v>
      </c>
      <c r="E4" s="149"/>
    </row>
    <row r="5" ht="29.25" customHeight="1" spans="1:5">
      <c r="A5" s="150"/>
      <c r="B5" s="150"/>
      <c r="C5" s="151"/>
      <c r="D5" s="149" t="s">
        <v>79</v>
      </c>
      <c r="E5" s="149" t="s">
        <v>80</v>
      </c>
    </row>
    <row r="6" ht="60" customHeight="1" spans="1:5">
      <c r="A6" s="152" t="s">
        <v>1181</v>
      </c>
      <c r="B6" s="88">
        <f>B7+B10</f>
        <v>22300</v>
      </c>
      <c r="C6" s="88">
        <f>C7+C10</f>
        <v>21874</v>
      </c>
      <c r="D6" s="153">
        <f t="shared" ref="D6:D9" si="0">B6-C6</f>
        <v>426</v>
      </c>
      <c r="E6" s="154">
        <f t="shared" ref="E6:E8" si="1">D6/C6*100</f>
        <v>1.94751760080461</v>
      </c>
    </row>
    <row r="7" s="142" customFormat="1" ht="60" customHeight="1" spans="1:5">
      <c r="A7" s="155" t="s">
        <v>1195</v>
      </c>
      <c r="B7" s="88">
        <f>B8+B9</f>
        <v>2300</v>
      </c>
      <c r="C7" s="88">
        <f>C8+C9</f>
        <v>1874</v>
      </c>
      <c r="D7" s="153">
        <f t="shared" si="0"/>
        <v>426</v>
      </c>
      <c r="E7" s="154">
        <f t="shared" si="1"/>
        <v>22.7321237993597</v>
      </c>
    </row>
    <row r="8" ht="60" customHeight="1" spans="1:5">
      <c r="A8" s="156" t="s">
        <v>1196</v>
      </c>
      <c r="B8" s="78">
        <v>1701</v>
      </c>
      <c r="C8" s="157">
        <v>1874</v>
      </c>
      <c r="D8" s="153">
        <f t="shared" si="0"/>
        <v>-173</v>
      </c>
      <c r="E8" s="154">
        <f t="shared" si="1"/>
        <v>-9.2315901814301</v>
      </c>
    </row>
    <row r="9" ht="60" customHeight="1" spans="1:5">
      <c r="A9" s="156" t="s">
        <v>1197</v>
      </c>
      <c r="B9" s="78">
        <v>599</v>
      </c>
      <c r="C9" s="157"/>
      <c r="D9" s="153">
        <f t="shared" si="0"/>
        <v>599</v>
      </c>
      <c r="E9" s="154"/>
    </row>
    <row r="10" ht="60" customHeight="1" spans="1:5">
      <c r="A10" s="155" t="s">
        <v>1198</v>
      </c>
      <c r="B10" s="88">
        <v>20000</v>
      </c>
      <c r="C10" s="158">
        <v>20000</v>
      </c>
      <c r="D10" s="153"/>
      <c r="E10" s="154"/>
    </row>
  </sheetData>
  <mergeCells count="5">
    <mergeCell ref="A2:E2"/>
    <mergeCell ref="D4:E4"/>
    <mergeCell ref="A4:A5"/>
    <mergeCell ref="B4:B5"/>
    <mergeCell ref="C4:C5"/>
  </mergeCells>
  <printOptions horizontalCentered="1"/>
  <pageMargins left="0.984027777777778" right="0.700694444444445" top="0.751388888888889" bottom="0.751388888888889" header="0.297916666666667" footer="0.297916666666667"/>
  <pageSetup paperSize="9" orientation="portrait" horizontalDpi="600"/>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8"/>
  <sheetViews>
    <sheetView workbookViewId="0">
      <pane ySplit="5" topLeftCell="A6" activePane="bottomLeft" state="frozen"/>
      <selection/>
      <selection pane="bottomLeft" activeCell="A1" sqref="A1"/>
    </sheetView>
  </sheetViews>
  <sheetFormatPr defaultColWidth="9" defaultRowHeight="13.8" outlineLevelCol="4"/>
  <cols>
    <col min="1" max="1" width="30.25" customWidth="1"/>
    <col min="2" max="3" width="13.5" customWidth="1"/>
    <col min="4" max="5" width="14" customWidth="1"/>
  </cols>
  <sheetData>
    <row r="1" ht="27.75" customHeight="1" spans="1:5">
      <c r="A1" s="1" t="s">
        <v>1199</v>
      </c>
    </row>
    <row r="2" ht="29.25" customHeight="1" spans="1:5">
      <c r="A2" s="112" t="s">
        <v>33</v>
      </c>
      <c r="B2" s="112"/>
      <c r="C2" s="112"/>
      <c r="D2" s="112"/>
      <c r="E2" s="112"/>
    </row>
    <row r="3" ht="24" customHeight="1" spans="1:5">
      <c r="A3" s="113"/>
      <c r="B3" s="114"/>
      <c r="E3" s="115" t="s">
        <v>73</v>
      </c>
    </row>
    <row r="4" ht="27" customHeight="1" spans="1:5">
      <c r="A4" s="92" t="s">
        <v>74</v>
      </c>
      <c r="B4" s="116" t="s">
        <v>992</v>
      </c>
      <c r="C4" s="117" t="s">
        <v>993</v>
      </c>
      <c r="D4" s="118" t="s">
        <v>1200</v>
      </c>
      <c r="E4" s="118"/>
    </row>
    <row r="5" ht="27" customHeight="1" spans="1:5">
      <c r="A5" s="93"/>
      <c r="B5" s="119"/>
      <c r="C5" s="120"/>
      <c r="D5" s="121" t="s">
        <v>79</v>
      </c>
      <c r="E5" s="121" t="s">
        <v>80</v>
      </c>
    </row>
    <row r="6" ht="39.75" customHeight="1" spans="1:5">
      <c r="A6" s="122" t="s">
        <v>1152</v>
      </c>
      <c r="B6" s="123"/>
      <c r="C6" s="123"/>
      <c r="D6" s="124"/>
      <c r="E6" s="125"/>
    </row>
    <row r="7" ht="39.75" customHeight="1" spans="1:5">
      <c r="A7" s="126" t="s">
        <v>1201</v>
      </c>
      <c r="B7" s="123"/>
      <c r="C7" s="123"/>
      <c r="D7" s="124"/>
      <c r="E7" s="125"/>
    </row>
    <row r="8" ht="39.75" customHeight="1" spans="1:5">
      <c r="A8" s="127" t="s">
        <v>1202</v>
      </c>
      <c r="B8" s="128"/>
      <c r="C8" s="123"/>
      <c r="D8" s="124"/>
      <c r="E8" s="125"/>
    </row>
    <row r="9" ht="39.75" customHeight="1" spans="1:5">
      <c r="A9" s="129" t="s">
        <v>1203</v>
      </c>
      <c r="B9" s="128"/>
      <c r="C9" s="123"/>
      <c r="D9" s="124"/>
      <c r="E9" s="125"/>
    </row>
    <row r="10" ht="33" customHeight="1" spans="1:5">
      <c r="A10" s="130" t="s">
        <v>1160</v>
      </c>
      <c r="B10" s="131"/>
      <c r="C10" s="123"/>
      <c r="D10" s="124"/>
      <c r="E10" s="125"/>
    </row>
    <row r="11" ht="33" customHeight="1" spans="1:5">
      <c r="A11" s="132" t="s">
        <v>1161</v>
      </c>
      <c r="B11" s="133"/>
      <c r="C11" s="134"/>
      <c r="D11" s="124"/>
      <c r="E11" s="125"/>
    </row>
    <row r="12" ht="33" customHeight="1" spans="1:5">
      <c r="A12" s="135" t="s">
        <v>1162</v>
      </c>
      <c r="B12" s="133"/>
      <c r="C12" s="134"/>
      <c r="D12" s="124"/>
      <c r="E12" s="125"/>
    </row>
    <row r="13" ht="33" customHeight="1" spans="1:5">
      <c r="A13" s="135" t="s">
        <v>1163</v>
      </c>
      <c r="B13" s="133"/>
      <c r="C13" s="136"/>
      <c r="D13" s="124"/>
      <c r="E13" s="125"/>
    </row>
    <row r="14" ht="33" customHeight="1" spans="1:5">
      <c r="A14" s="135" t="s">
        <v>1164</v>
      </c>
      <c r="B14" s="133"/>
      <c r="C14" s="136"/>
      <c r="D14" s="124"/>
      <c r="E14" s="125"/>
    </row>
    <row r="15" ht="33" customHeight="1" spans="1:5">
      <c r="A15" s="135" t="s">
        <v>1165</v>
      </c>
      <c r="B15" s="133"/>
      <c r="C15" s="136"/>
      <c r="D15" s="124"/>
      <c r="E15" s="125"/>
    </row>
    <row r="16" ht="33" customHeight="1" spans="1:5">
      <c r="A16" s="137" t="s">
        <v>1166</v>
      </c>
      <c r="B16" s="138"/>
      <c r="C16" s="139"/>
      <c r="D16" s="124"/>
      <c r="E16" s="125"/>
    </row>
    <row r="17" ht="33" customHeight="1" spans="1:5">
      <c r="A17" s="127" t="s">
        <v>1167</v>
      </c>
      <c r="B17" s="140"/>
      <c r="C17" s="140"/>
      <c r="D17" s="124"/>
      <c r="E17" s="125"/>
    </row>
    <row r="18" ht="33" customHeight="1" spans="1:5">
      <c r="A18" s="127" t="s">
        <v>1168</v>
      </c>
      <c r="B18" s="141"/>
      <c r="C18" s="141"/>
      <c r="D18" s="124"/>
      <c r="E18" s="125"/>
    </row>
  </sheetData>
  <mergeCells count="5">
    <mergeCell ref="A2:E2"/>
    <mergeCell ref="D4:E4"/>
    <mergeCell ref="A4:A5"/>
    <mergeCell ref="B4:B5"/>
    <mergeCell ref="C4:C5"/>
  </mergeCells>
  <printOptions horizontalCentered="1"/>
  <pageMargins left="0.984027777777778" right="0.700694444444445" top="0.751388888888889" bottom="0.751388888888889" header="0.297916666666667" footer="0.297916666666667"/>
  <pageSetup paperSize="9" orientation="portrait" horizontalDpi="600"/>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6"/>
  <sheetViews>
    <sheetView workbookViewId="0">
      <pane ySplit="5" topLeftCell="A6" activePane="bottomLeft" state="frozen"/>
      <selection/>
      <selection pane="bottomLeft" activeCell="A1" sqref="A1"/>
    </sheetView>
  </sheetViews>
  <sheetFormatPr defaultColWidth="9" defaultRowHeight="13.8" outlineLevelCol="4"/>
  <cols>
    <col min="1" max="1" width="48.6203703703704" customWidth="1"/>
    <col min="2" max="3" width="13.75" customWidth="1"/>
    <col min="4" max="4" width="10.75" customWidth="1"/>
    <col min="5" max="5" width="12" customWidth="1"/>
    <col min="6" max="6" width="11.5"/>
  </cols>
  <sheetData>
    <row r="1" ht="17.4" spans="1:5">
      <c r="A1" s="1" t="s">
        <v>1204</v>
      </c>
    </row>
    <row r="2" ht="31.5" customHeight="1" spans="1:5">
      <c r="A2" s="66" t="s">
        <v>35</v>
      </c>
      <c r="B2" s="66"/>
      <c r="C2" s="66"/>
      <c r="D2" s="66"/>
      <c r="E2" s="66"/>
    </row>
    <row r="3" ht="20.25" customHeight="1" spans="1:5">
      <c r="A3" s="67"/>
      <c r="B3" s="91" t="s">
        <v>73</v>
      </c>
      <c r="C3" s="91"/>
      <c r="D3" s="91"/>
      <c r="E3" s="91"/>
    </row>
    <row r="4" ht="35.25" customHeight="1" spans="1:5">
      <c r="A4" s="92" t="s">
        <v>74</v>
      </c>
      <c r="B4" s="69" t="s">
        <v>1205</v>
      </c>
      <c r="C4" s="99" t="s">
        <v>992</v>
      </c>
      <c r="D4" s="70" t="s">
        <v>1206</v>
      </c>
      <c r="E4" s="71"/>
    </row>
    <row r="5" ht="35.25" customHeight="1" spans="1:5">
      <c r="A5" s="93"/>
      <c r="B5" s="72"/>
      <c r="C5" s="102"/>
      <c r="D5" s="73" t="s">
        <v>79</v>
      </c>
      <c r="E5" s="73" t="s">
        <v>80</v>
      </c>
    </row>
    <row r="6" s="32" customFormat="1" ht="24" customHeight="1" spans="1:5">
      <c r="A6" s="74" t="s">
        <v>1207</v>
      </c>
      <c r="B6" s="95">
        <f>SUM(B7,B12,B16,B20,B24,B28,B33)</f>
        <v>541551</v>
      </c>
      <c r="C6" s="95">
        <f>SUM(C7,C12,C16,C20,C24,C28,C33)</f>
        <v>576002</v>
      </c>
      <c r="D6" s="76">
        <f>C6-B6</f>
        <v>34451</v>
      </c>
      <c r="E6" s="77">
        <f>IF(B6=0,0,D6/C6*100)</f>
        <v>5.98105562133465</v>
      </c>
    </row>
    <row r="7" s="32" customFormat="1" ht="24" customHeight="1" spans="1:5">
      <c r="A7" s="107" t="s">
        <v>1208</v>
      </c>
      <c r="B7" s="88"/>
      <c r="C7" s="88"/>
      <c r="D7" s="76"/>
      <c r="E7" s="77"/>
    </row>
    <row r="8" s="32" customFormat="1" ht="24" customHeight="1" spans="1:5">
      <c r="A8" s="108" t="s">
        <v>1209</v>
      </c>
      <c r="B8" s="82"/>
      <c r="C8" s="82"/>
      <c r="D8" s="79"/>
      <c r="E8" s="77"/>
    </row>
    <row r="9" s="32" customFormat="1" ht="24" customHeight="1" spans="1:5">
      <c r="A9" s="108" t="s">
        <v>1210</v>
      </c>
      <c r="B9" s="82"/>
      <c r="C9" s="82"/>
      <c r="D9" s="79"/>
      <c r="E9" s="77"/>
    </row>
    <row r="10" s="32" customFormat="1" ht="24" customHeight="1" spans="1:5">
      <c r="A10" s="108" t="s">
        <v>1211</v>
      </c>
      <c r="B10" s="82"/>
      <c r="C10" s="82"/>
      <c r="D10" s="79"/>
      <c r="E10" s="77"/>
    </row>
    <row r="11" s="32" customFormat="1" ht="24" customHeight="1" spans="1:5">
      <c r="A11" s="108" t="s">
        <v>1212</v>
      </c>
      <c r="B11" s="84"/>
      <c r="C11" s="83"/>
      <c r="D11" s="79"/>
      <c r="E11" s="77"/>
    </row>
    <row r="12" s="32" customFormat="1" ht="24" customHeight="1" spans="1:5">
      <c r="A12" s="109" t="s">
        <v>1213</v>
      </c>
      <c r="B12" s="82"/>
      <c r="C12" s="82"/>
      <c r="D12" s="94"/>
      <c r="E12" s="77"/>
    </row>
    <row r="13" s="32" customFormat="1" ht="24" customHeight="1" spans="1:5">
      <c r="A13" s="110" t="s">
        <v>1214</v>
      </c>
      <c r="B13" s="82"/>
      <c r="C13" s="82"/>
      <c r="D13" s="94"/>
      <c r="E13" s="77"/>
    </row>
    <row r="14" s="32" customFormat="1" ht="24" customHeight="1" spans="1:5">
      <c r="A14" s="110" t="s">
        <v>1215</v>
      </c>
      <c r="B14" s="82"/>
      <c r="C14" s="82"/>
      <c r="D14" s="94"/>
      <c r="E14" s="77"/>
    </row>
    <row r="15" s="32" customFormat="1" ht="24" customHeight="1" spans="1:5">
      <c r="A15" s="110" t="s">
        <v>1216</v>
      </c>
      <c r="B15" s="82"/>
      <c r="C15" s="82"/>
      <c r="D15" s="94"/>
      <c r="E15" s="77"/>
    </row>
    <row r="16" s="32" customFormat="1" ht="24" customHeight="1" spans="1:5">
      <c r="A16" s="109" t="s">
        <v>1217</v>
      </c>
      <c r="B16" s="85">
        <v>128872</v>
      </c>
      <c r="C16" s="85">
        <v>145788</v>
      </c>
      <c r="D16" s="95">
        <f t="shared" ref="D16:D19" si="0">C16-B16</f>
        <v>16916</v>
      </c>
      <c r="E16" s="77">
        <f t="shared" ref="E16:E19" si="1">IF(B16=0,0,D16/C16*100)</f>
        <v>11.6031497791313</v>
      </c>
    </row>
    <row r="17" s="32" customFormat="1" ht="24" customHeight="1" spans="1:5">
      <c r="A17" s="110" t="s">
        <v>1218</v>
      </c>
      <c r="B17" s="82">
        <v>120782</v>
      </c>
      <c r="C17" s="82">
        <v>136942</v>
      </c>
      <c r="D17" s="94">
        <f t="shared" si="0"/>
        <v>16160</v>
      </c>
      <c r="E17" s="86">
        <f t="shared" si="1"/>
        <v>11.8006163193177</v>
      </c>
    </row>
    <row r="18" s="32" customFormat="1" ht="24" customHeight="1" spans="1:5">
      <c r="A18" s="110" t="s">
        <v>1219</v>
      </c>
      <c r="B18" s="82"/>
      <c r="C18" s="82"/>
      <c r="D18" s="94"/>
      <c r="E18" s="77"/>
    </row>
    <row r="19" s="32" customFormat="1" ht="24" customHeight="1" spans="1:5">
      <c r="A19" s="110" t="s">
        <v>1220</v>
      </c>
      <c r="B19" s="111">
        <v>718</v>
      </c>
      <c r="C19" s="82">
        <v>843</v>
      </c>
      <c r="D19" s="94">
        <f t="shared" si="0"/>
        <v>125</v>
      </c>
      <c r="E19" s="86">
        <f t="shared" si="1"/>
        <v>14.8279952550415</v>
      </c>
    </row>
    <row r="20" s="32" customFormat="1" ht="24" customHeight="1" spans="1:5">
      <c r="A20" s="109" t="s">
        <v>1221</v>
      </c>
      <c r="B20" s="85"/>
      <c r="C20" s="85"/>
      <c r="D20" s="95"/>
      <c r="E20" s="77"/>
    </row>
    <row r="21" s="32" customFormat="1" ht="24" customHeight="1" spans="1:5">
      <c r="A21" s="110" t="s">
        <v>1222</v>
      </c>
      <c r="B21" s="82"/>
      <c r="C21" s="82"/>
      <c r="D21" s="94"/>
      <c r="E21" s="86"/>
    </row>
    <row r="22" s="32" customFormat="1" ht="24" customHeight="1" spans="1:5">
      <c r="A22" s="110" t="s">
        <v>1223</v>
      </c>
      <c r="B22" s="82"/>
      <c r="C22" s="82"/>
      <c r="D22" s="94"/>
      <c r="E22" s="86"/>
    </row>
    <row r="23" s="32" customFormat="1" ht="24" customHeight="1" spans="1:5">
      <c r="A23" s="110" t="s">
        <v>1224</v>
      </c>
      <c r="B23" s="82"/>
      <c r="C23" s="82"/>
      <c r="D23" s="94"/>
      <c r="E23" s="86"/>
    </row>
    <row r="24" s="32" customFormat="1" ht="24" customHeight="1" spans="1:5">
      <c r="A24" s="109" t="s">
        <v>1225</v>
      </c>
      <c r="B24" s="85">
        <v>95539</v>
      </c>
      <c r="C24" s="85">
        <v>98400</v>
      </c>
      <c r="D24" s="95">
        <f t="shared" ref="D24:D36" si="2">C24-B24</f>
        <v>2861</v>
      </c>
      <c r="E24" s="77">
        <f t="shared" ref="E24:E36" si="3">IF(B24=0,0,D24/C24*100)</f>
        <v>2.90752032520325</v>
      </c>
    </row>
    <row r="25" s="32" customFormat="1" ht="24" customHeight="1" spans="1:5">
      <c r="A25" s="110" t="s">
        <v>1226</v>
      </c>
      <c r="B25" s="82">
        <v>34203</v>
      </c>
      <c r="C25" s="82">
        <v>34296</v>
      </c>
      <c r="D25" s="94">
        <f t="shared" si="2"/>
        <v>93</v>
      </c>
      <c r="E25" s="86">
        <f t="shared" si="3"/>
        <v>0.271168649405178</v>
      </c>
    </row>
    <row r="26" s="32" customFormat="1" ht="24" customHeight="1" spans="1:5">
      <c r="A26" s="110" t="s">
        <v>1227</v>
      </c>
      <c r="B26" s="82">
        <v>59856</v>
      </c>
      <c r="C26" s="82">
        <v>62591</v>
      </c>
      <c r="D26" s="94">
        <f t="shared" si="2"/>
        <v>2735</v>
      </c>
      <c r="E26" s="86">
        <f t="shared" si="3"/>
        <v>4.3696378073525</v>
      </c>
    </row>
    <row r="27" s="32" customFormat="1" ht="24" customHeight="1" spans="1:5">
      <c r="A27" s="110" t="s">
        <v>1228</v>
      </c>
      <c r="B27" s="82">
        <v>1480</v>
      </c>
      <c r="C27" s="82">
        <v>1513</v>
      </c>
      <c r="D27" s="94">
        <f t="shared" si="2"/>
        <v>33</v>
      </c>
      <c r="E27" s="86">
        <f t="shared" si="3"/>
        <v>2.18109715796431</v>
      </c>
    </row>
    <row r="28" s="32" customFormat="1" ht="24" customHeight="1" spans="1:5">
      <c r="A28" s="109" t="s">
        <v>1229</v>
      </c>
      <c r="B28" s="85">
        <v>59095</v>
      </c>
      <c r="C28" s="85">
        <v>62361</v>
      </c>
      <c r="D28" s="95">
        <f t="shared" si="2"/>
        <v>3266</v>
      </c>
      <c r="E28" s="77">
        <f t="shared" si="3"/>
        <v>5.23724763874858</v>
      </c>
    </row>
    <row r="29" s="32" customFormat="1" ht="24" customHeight="1" spans="1:5">
      <c r="A29" s="110" t="s">
        <v>1230</v>
      </c>
      <c r="B29" s="82">
        <v>9473</v>
      </c>
      <c r="C29" s="82">
        <v>9712</v>
      </c>
      <c r="D29" s="94">
        <f t="shared" si="2"/>
        <v>239</v>
      </c>
      <c r="E29" s="86">
        <f t="shared" si="3"/>
        <v>2.46087314662273</v>
      </c>
    </row>
    <row r="30" s="32" customFormat="1" ht="24" customHeight="1" spans="1:5">
      <c r="A30" s="110" t="s">
        <v>1231</v>
      </c>
      <c r="B30" s="82">
        <v>48767</v>
      </c>
      <c r="C30" s="82">
        <v>51764</v>
      </c>
      <c r="D30" s="94">
        <f t="shared" si="2"/>
        <v>2997</v>
      </c>
      <c r="E30" s="86">
        <f t="shared" si="3"/>
        <v>5.78973804188239</v>
      </c>
    </row>
    <row r="31" s="32" customFormat="1" ht="24" customHeight="1" spans="1:5">
      <c r="A31" s="110" t="s">
        <v>1232</v>
      </c>
      <c r="B31" s="82">
        <v>63</v>
      </c>
      <c r="C31" s="82">
        <v>66</v>
      </c>
      <c r="D31" s="94">
        <f t="shared" si="2"/>
        <v>3</v>
      </c>
      <c r="E31" s="86">
        <f t="shared" si="3"/>
        <v>4.54545454545455</v>
      </c>
    </row>
    <row r="32" s="32" customFormat="1" ht="24" customHeight="1" spans="1:5">
      <c r="A32" s="110" t="s">
        <v>1233</v>
      </c>
      <c r="B32" s="82">
        <v>792</v>
      </c>
      <c r="C32" s="82">
        <v>819</v>
      </c>
      <c r="D32" s="94">
        <f t="shared" si="2"/>
        <v>27</v>
      </c>
      <c r="E32" s="86">
        <f t="shared" si="3"/>
        <v>3.2967032967033</v>
      </c>
    </row>
    <row r="33" s="32" customFormat="1" ht="24" customHeight="1" spans="1:5">
      <c r="A33" s="109" t="s">
        <v>1234</v>
      </c>
      <c r="B33" s="85">
        <v>258045</v>
      </c>
      <c r="C33" s="85">
        <v>269453</v>
      </c>
      <c r="D33" s="95">
        <f t="shared" si="2"/>
        <v>11408</v>
      </c>
      <c r="E33" s="77">
        <f t="shared" si="3"/>
        <v>4.23376247434618</v>
      </c>
    </row>
    <row r="34" s="32" customFormat="1" ht="24" customHeight="1" spans="1:5">
      <c r="A34" s="110" t="s">
        <v>1235</v>
      </c>
      <c r="B34" s="82">
        <v>89802</v>
      </c>
      <c r="C34" s="82">
        <v>90199</v>
      </c>
      <c r="D34" s="94">
        <f t="shared" si="2"/>
        <v>397</v>
      </c>
      <c r="E34" s="86">
        <f t="shared" si="3"/>
        <v>0.44013791727181</v>
      </c>
    </row>
    <row r="35" s="32" customFormat="1" ht="24" customHeight="1" spans="1:5">
      <c r="A35" s="110" t="s">
        <v>1236</v>
      </c>
      <c r="B35" s="82">
        <v>164037</v>
      </c>
      <c r="C35" s="82">
        <v>175087</v>
      </c>
      <c r="D35" s="94">
        <f t="shared" si="2"/>
        <v>11050</v>
      </c>
      <c r="E35" s="86">
        <f t="shared" si="3"/>
        <v>6.31114817205161</v>
      </c>
    </row>
    <row r="36" s="32" customFormat="1" ht="24" customHeight="1" spans="1:5">
      <c r="A36" s="110" t="s">
        <v>1237</v>
      </c>
      <c r="B36" s="82">
        <v>79</v>
      </c>
      <c r="C36" s="82">
        <v>81</v>
      </c>
      <c r="D36" s="94">
        <f t="shared" si="2"/>
        <v>2</v>
      </c>
      <c r="E36" s="86">
        <f t="shared" si="3"/>
        <v>2.46913580246914</v>
      </c>
    </row>
  </sheetData>
  <mergeCells count="6">
    <mergeCell ref="A2:E2"/>
    <mergeCell ref="B3:E3"/>
    <mergeCell ref="D4:E4"/>
    <mergeCell ref="A4:A5"/>
    <mergeCell ref="B4:B5"/>
    <mergeCell ref="C4:C5"/>
  </mergeCells>
  <printOptions horizontalCentered="1"/>
  <pageMargins left="0.629166666666667" right="0.700694444444445" top="0.751388888888889" bottom="0.751388888888889" header="0.297916666666667" footer="0.297916666666667"/>
  <pageSetup paperSize="9" scale="82" orientation="portrait" horizontalDpi="600"/>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2"/>
  <sheetViews>
    <sheetView workbookViewId="0">
      <pane ySplit="5" topLeftCell="A6" activePane="bottomLeft" state="frozen"/>
      <selection/>
      <selection pane="bottomLeft" activeCell="A1" sqref="A1"/>
    </sheetView>
  </sheetViews>
  <sheetFormatPr defaultColWidth="9" defaultRowHeight="13.8" outlineLevelCol="4"/>
  <cols>
    <col min="1" max="1" width="42.5" customWidth="1"/>
    <col min="2" max="4" width="10.75" customWidth="1"/>
    <col min="5" max="5" width="9.62962962962963" customWidth="1"/>
  </cols>
  <sheetData>
    <row r="1" ht="17.4" spans="1:5">
      <c r="A1" s="1" t="s">
        <v>1238</v>
      </c>
    </row>
    <row r="2" ht="24" spans="1:5">
      <c r="A2" s="97" t="s">
        <v>37</v>
      </c>
      <c r="B2" s="97"/>
      <c r="C2" s="97"/>
      <c r="D2" s="97"/>
      <c r="E2" s="97"/>
    </row>
    <row r="3" ht="21" customHeight="1" spans="1:5">
      <c r="A3" s="90"/>
      <c r="B3" s="98" t="s">
        <v>73</v>
      </c>
      <c r="C3" s="98"/>
      <c r="D3" s="98"/>
      <c r="E3" s="98"/>
    </row>
    <row r="4" ht="36" customHeight="1" spans="1:5">
      <c r="A4" s="99" t="s">
        <v>74</v>
      </c>
      <c r="B4" s="99" t="s">
        <v>1205</v>
      </c>
      <c r="C4" s="99" t="s">
        <v>992</v>
      </c>
      <c r="D4" s="100" t="s">
        <v>1206</v>
      </c>
      <c r="E4" s="101"/>
    </row>
    <row r="5" ht="24" customHeight="1" spans="1:5">
      <c r="A5" s="102"/>
      <c r="B5" s="102"/>
      <c r="C5" s="102"/>
      <c r="D5" s="103" t="s">
        <v>79</v>
      </c>
      <c r="E5" s="103" t="s">
        <v>80</v>
      </c>
    </row>
    <row r="6" ht="23.1" customHeight="1" spans="1:5">
      <c r="A6" s="104" t="s">
        <v>1239</v>
      </c>
      <c r="B6" s="75">
        <f>SUM(B7,B11,B15,B18,B22,B26,B31)</f>
        <v>520161</v>
      </c>
      <c r="C6" s="75">
        <f>SUM(C7,C11,C15,C18,C22,C26,C31)</f>
        <v>561942</v>
      </c>
      <c r="D6" s="95">
        <f>C6-B6</f>
        <v>41781</v>
      </c>
      <c r="E6" s="105">
        <f>IF(B6=0,0,D6/C6*100)</f>
        <v>7.43510896142307</v>
      </c>
    </row>
    <row r="7" ht="23.1" customHeight="1" spans="1:5">
      <c r="A7" s="104" t="s">
        <v>1240</v>
      </c>
      <c r="B7" s="79"/>
      <c r="C7" s="79"/>
      <c r="D7" s="94"/>
      <c r="E7" s="105"/>
    </row>
    <row r="8" ht="23.1" customHeight="1" spans="1:5">
      <c r="A8" s="87" t="s">
        <v>1241</v>
      </c>
      <c r="B8" s="94"/>
      <c r="C8" s="94"/>
      <c r="D8" s="94"/>
      <c r="E8" s="105"/>
    </row>
    <row r="9" ht="23.1" customHeight="1" spans="1:5">
      <c r="A9" s="87" t="s">
        <v>1242</v>
      </c>
      <c r="B9" s="94"/>
      <c r="C9" s="94"/>
      <c r="D9" s="94"/>
      <c r="E9" s="105"/>
    </row>
    <row r="10" ht="23.1" customHeight="1" spans="1:5">
      <c r="A10" s="87" t="s">
        <v>1243</v>
      </c>
      <c r="B10" s="83"/>
      <c r="C10" s="94"/>
      <c r="D10" s="94"/>
      <c r="E10" s="105"/>
    </row>
    <row r="11" ht="23.1" customHeight="1" spans="1:5">
      <c r="A11" s="104" t="s">
        <v>1244</v>
      </c>
      <c r="B11" s="94"/>
      <c r="C11" s="94"/>
      <c r="D11" s="94"/>
      <c r="E11" s="105"/>
    </row>
    <row r="12" ht="23.1" customHeight="1" spans="1:5">
      <c r="A12" s="87" t="s">
        <v>1245</v>
      </c>
      <c r="B12" s="94"/>
      <c r="C12" s="94"/>
      <c r="D12" s="94"/>
      <c r="E12" s="105"/>
    </row>
    <row r="13" ht="23.1" customHeight="1" spans="1:5">
      <c r="A13" s="87" t="s">
        <v>1246</v>
      </c>
      <c r="B13" s="94"/>
      <c r="C13" s="94"/>
      <c r="D13" s="94"/>
      <c r="E13" s="105"/>
    </row>
    <row r="14" ht="23.1" customHeight="1" spans="1:5">
      <c r="A14" s="87" t="s">
        <v>1247</v>
      </c>
      <c r="B14" s="83"/>
      <c r="C14" s="83"/>
      <c r="D14" s="94"/>
      <c r="E14" s="105"/>
    </row>
    <row r="15" ht="23.1" customHeight="1" spans="1:5">
      <c r="A15" s="104" t="s">
        <v>1248</v>
      </c>
      <c r="B15" s="95">
        <v>122673</v>
      </c>
      <c r="C15" s="95">
        <v>141794</v>
      </c>
      <c r="D15" s="95">
        <f t="shared" ref="D15:D17" si="0">C15-B15</f>
        <v>19121</v>
      </c>
      <c r="E15" s="105">
        <f t="shared" ref="E15:E17" si="1">IF(B15=0,0,D15/C15*100)</f>
        <v>13.4850557851531</v>
      </c>
    </row>
    <row r="16" ht="23.1" customHeight="1" spans="1:5">
      <c r="A16" s="87" t="s">
        <v>1249</v>
      </c>
      <c r="B16" s="94">
        <v>91594</v>
      </c>
      <c r="C16" s="94">
        <v>110599</v>
      </c>
      <c r="D16" s="94">
        <f t="shared" si="0"/>
        <v>19005</v>
      </c>
      <c r="E16" s="106">
        <f t="shared" si="1"/>
        <v>17.1836996717873</v>
      </c>
    </row>
    <row r="17" ht="23.1" customHeight="1" spans="1:5">
      <c r="A17" s="87" t="s">
        <v>1250</v>
      </c>
      <c r="B17" s="94">
        <v>31079</v>
      </c>
      <c r="C17" s="94">
        <v>31195</v>
      </c>
      <c r="D17" s="94">
        <f t="shared" si="0"/>
        <v>116</v>
      </c>
      <c r="E17" s="106">
        <f t="shared" si="1"/>
        <v>0.371854463856387</v>
      </c>
    </row>
    <row r="18" ht="23.1" customHeight="1" spans="1:5">
      <c r="A18" s="104" t="s">
        <v>1251</v>
      </c>
      <c r="B18" s="95"/>
      <c r="C18" s="95"/>
      <c r="D18" s="95"/>
      <c r="E18" s="105"/>
    </row>
    <row r="19" ht="23.1" customHeight="1" spans="1:5">
      <c r="A19" s="87" t="s">
        <v>1252</v>
      </c>
      <c r="B19" s="94"/>
      <c r="C19" s="94"/>
      <c r="D19" s="94"/>
      <c r="E19" s="106"/>
    </row>
    <row r="20" ht="23.1" customHeight="1" spans="1:5">
      <c r="A20" s="87" t="s">
        <v>1253</v>
      </c>
      <c r="B20" s="94"/>
      <c r="C20" s="94"/>
      <c r="D20" s="94"/>
      <c r="E20" s="106"/>
    </row>
    <row r="21" ht="23.1" customHeight="1" spans="1:5">
      <c r="A21" s="87" t="s">
        <v>1254</v>
      </c>
      <c r="B21" s="94"/>
      <c r="C21" s="94"/>
      <c r="D21" s="94"/>
      <c r="E21" s="106"/>
    </row>
    <row r="22" ht="23.1" customHeight="1" spans="1:5">
      <c r="A22" s="104" t="s">
        <v>1255</v>
      </c>
      <c r="B22" s="95">
        <v>89234</v>
      </c>
      <c r="C22" s="95">
        <v>96399</v>
      </c>
      <c r="D22" s="95">
        <f t="shared" ref="D22:D24" si="2">C22-B22</f>
        <v>7165</v>
      </c>
      <c r="E22" s="105">
        <f t="shared" ref="E22:E24" si="3">IF(B22=0,0,D22/C22*100)</f>
        <v>7.43264971628336</v>
      </c>
    </row>
    <row r="23" ht="23.1" customHeight="1" spans="1:5">
      <c r="A23" s="87" t="s">
        <v>1256</v>
      </c>
      <c r="B23" s="94">
        <v>77194</v>
      </c>
      <c r="C23" s="94">
        <v>84354</v>
      </c>
      <c r="D23" s="94">
        <f t="shared" si="2"/>
        <v>7160</v>
      </c>
      <c r="E23" s="106">
        <f t="shared" si="3"/>
        <v>8.48803850439813</v>
      </c>
    </row>
    <row r="24" ht="23.1" customHeight="1" spans="1:5">
      <c r="A24" s="87" t="s">
        <v>1257</v>
      </c>
      <c r="B24" s="94">
        <v>11116</v>
      </c>
      <c r="C24" s="94">
        <v>11146</v>
      </c>
      <c r="D24" s="94">
        <f t="shared" si="2"/>
        <v>30</v>
      </c>
      <c r="E24" s="106">
        <f t="shared" si="3"/>
        <v>0.269154853759196</v>
      </c>
    </row>
    <row r="25" ht="23.1" customHeight="1" spans="1:5">
      <c r="A25" s="87" t="s">
        <v>889</v>
      </c>
      <c r="B25" s="94"/>
      <c r="C25" s="94"/>
      <c r="D25" s="94"/>
      <c r="E25" s="105"/>
    </row>
    <row r="26" ht="23.1" customHeight="1" spans="1:5">
      <c r="A26" s="104" t="s">
        <v>1258</v>
      </c>
      <c r="B26" s="95">
        <v>50209</v>
      </c>
      <c r="C26" s="95">
        <v>54372</v>
      </c>
      <c r="D26" s="95">
        <f t="shared" ref="D26:D32" si="4">C26-B26</f>
        <v>4163</v>
      </c>
      <c r="E26" s="105">
        <f t="shared" ref="E26:E32" si="5">IF(B26=0,0,D26/C26*100)</f>
        <v>7.65651438240271</v>
      </c>
    </row>
    <row r="27" ht="23.1" customHeight="1" spans="1:5">
      <c r="A27" s="87" t="s">
        <v>1259</v>
      </c>
      <c r="B27" s="94">
        <v>45778</v>
      </c>
      <c r="C27" s="94">
        <v>49441</v>
      </c>
      <c r="D27" s="94">
        <f t="shared" si="4"/>
        <v>3663</v>
      </c>
      <c r="E27" s="106">
        <f t="shared" si="5"/>
        <v>7.40883072753383</v>
      </c>
    </row>
    <row r="28" ht="23.1" customHeight="1" spans="1:5">
      <c r="A28" s="87" t="s">
        <v>1260</v>
      </c>
      <c r="B28" s="94">
        <v>2943</v>
      </c>
      <c r="C28" s="94">
        <v>3298</v>
      </c>
      <c r="D28" s="94">
        <f t="shared" si="4"/>
        <v>355</v>
      </c>
      <c r="E28" s="106">
        <f t="shared" si="5"/>
        <v>10.7640994542147</v>
      </c>
    </row>
    <row r="29" ht="23.1" customHeight="1" spans="1:5">
      <c r="A29" s="87" t="s">
        <v>1261</v>
      </c>
      <c r="B29" s="94">
        <v>1475</v>
      </c>
      <c r="C29" s="94">
        <v>1620</v>
      </c>
      <c r="D29" s="94">
        <f t="shared" si="4"/>
        <v>145</v>
      </c>
      <c r="E29" s="106">
        <f t="shared" si="5"/>
        <v>8.95061728395062</v>
      </c>
    </row>
    <row r="30" ht="23.1" customHeight="1" spans="1:5">
      <c r="A30" s="87" t="s">
        <v>1262</v>
      </c>
      <c r="B30" s="94">
        <v>13</v>
      </c>
      <c r="C30" s="94">
        <v>13</v>
      </c>
      <c r="D30" s="94"/>
      <c r="E30" s="105"/>
    </row>
    <row r="31" ht="23.1" customHeight="1" spans="1:5">
      <c r="A31" s="104" t="s">
        <v>1234</v>
      </c>
      <c r="B31" s="95">
        <v>258045</v>
      </c>
      <c r="C31" s="95">
        <v>269377</v>
      </c>
      <c r="D31" s="95">
        <f t="shared" si="4"/>
        <v>11332</v>
      </c>
      <c r="E31" s="105">
        <f t="shared" si="5"/>
        <v>4.2067437086314</v>
      </c>
    </row>
    <row r="32" ht="23.1" customHeight="1" spans="1:5">
      <c r="A32" s="87" t="s">
        <v>1263</v>
      </c>
      <c r="B32" s="94">
        <v>252082</v>
      </c>
      <c r="C32" s="94">
        <v>263550</v>
      </c>
      <c r="D32" s="94">
        <f t="shared" si="4"/>
        <v>11468</v>
      </c>
      <c r="E32" s="106">
        <f t="shared" si="5"/>
        <v>4.35135647884652</v>
      </c>
    </row>
  </sheetData>
  <mergeCells count="6">
    <mergeCell ref="A2:E2"/>
    <mergeCell ref="B3:E3"/>
    <mergeCell ref="D4:E4"/>
    <mergeCell ref="A4:A5"/>
    <mergeCell ref="B4:B5"/>
    <mergeCell ref="C4:C5"/>
  </mergeCells>
  <printOptions horizontalCentered="1"/>
  <pageMargins left="0.984027777777778" right="0.700694444444445" top="0.751388888888889" bottom="0.751388888888889" header="0.297916666666667" footer="0.297916666666667"/>
  <pageSetup paperSize="9" scale="98" orientation="portrait" horizontalDpi="600"/>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6"/>
  <sheetViews>
    <sheetView workbookViewId="0">
      <pane ySplit="5" topLeftCell="A6" activePane="bottomLeft" state="frozen"/>
      <selection/>
      <selection pane="bottomLeft" activeCell="A1" sqref="A1"/>
    </sheetView>
  </sheetViews>
  <sheetFormatPr defaultColWidth="9" defaultRowHeight="13.8" outlineLevelCol="4"/>
  <cols>
    <col min="1" max="1" width="46.6296296296296" customWidth="1"/>
    <col min="2" max="3" width="10.75" customWidth="1"/>
    <col min="4" max="4" width="10.3796296296296" customWidth="1"/>
    <col min="5" max="5" width="9.62962962962963" customWidth="1"/>
  </cols>
  <sheetData>
    <row r="1" ht="27" customHeight="1" spans="1:5">
      <c r="A1" s="1" t="s">
        <v>1264</v>
      </c>
    </row>
    <row r="2" ht="29.25" customHeight="1" spans="1:5">
      <c r="A2" s="66" t="s">
        <v>38</v>
      </c>
      <c r="B2" s="66"/>
      <c r="C2" s="66"/>
      <c r="D2" s="66"/>
      <c r="E2" s="66"/>
    </row>
    <row r="3" ht="22.5" customHeight="1" spans="1:5">
      <c r="A3" s="90"/>
      <c r="B3" s="91" t="s">
        <v>73</v>
      </c>
      <c r="C3" s="91"/>
      <c r="D3" s="91"/>
      <c r="E3" s="91"/>
    </row>
    <row r="4" ht="36" customHeight="1" spans="1:5">
      <c r="A4" s="92" t="s">
        <v>74</v>
      </c>
      <c r="B4" s="69" t="s">
        <v>1205</v>
      </c>
      <c r="C4" s="69" t="s">
        <v>992</v>
      </c>
      <c r="D4" s="70" t="s">
        <v>1206</v>
      </c>
      <c r="E4" s="71"/>
    </row>
    <row r="5" ht="27" customHeight="1" spans="1:5">
      <c r="A5" s="93"/>
      <c r="B5" s="72"/>
      <c r="C5" s="72"/>
      <c r="D5" s="73" t="s">
        <v>79</v>
      </c>
      <c r="E5" s="73" t="s">
        <v>80</v>
      </c>
    </row>
    <row r="6" s="32" customFormat="1" ht="21.95" customHeight="1" spans="1:5">
      <c r="A6" s="74" t="s">
        <v>1207</v>
      </c>
      <c r="B6" s="75">
        <f>SUM(B7,B12,B16,B20,B24,B28,B33)</f>
        <v>317523</v>
      </c>
      <c r="C6" s="75">
        <f>SUM(C7,C12,C16,C20,C24,C28,C33)</f>
        <v>342192</v>
      </c>
      <c r="D6" s="76">
        <f>C6-B6</f>
        <v>24669</v>
      </c>
      <c r="E6" s="77">
        <f>IF(B6=0,0,D6/C6*100)</f>
        <v>7.20911067470893</v>
      </c>
    </row>
    <row r="7" s="32" customFormat="1" ht="21.95" customHeight="1" spans="1:5">
      <c r="A7" s="74" t="s">
        <v>1208</v>
      </c>
      <c r="B7" s="79"/>
      <c r="C7" s="79"/>
      <c r="D7" s="79"/>
      <c r="E7" s="86"/>
    </row>
    <row r="8" s="32" customFormat="1" ht="21.95" customHeight="1" spans="1:5">
      <c r="A8" s="81" t="s">
        <v>1209</v>
      </c>
      <c r="B8" s="94"/>
      <c r="C8" s="94"/>
      <c r="D8" s="79"/>
      <c r="E8" s="86"/>
    </row>
    <row r="9" s="32" customFormat="1" ht="21.95" customHeight="1" spans="1:5">
      <c r="A9" s="81" t="s">
        <v>1210</v>
      </c>
      <c r="B9" s="94"/>
      <c r="C9" s="94"/>
      <c r="D9" s="79"/>
      <c r="E9" s="86"/>
    </row>
    <row r="10" s="32" customFormat="1" ht="21.95" customHeight="1" spans="1:5">
      <c r="A10" s="81" t="s">
        <v>1211</v>
      </c>
      <c r="B10" s="94"/>
      <c r="C10" s="94"/>
      <c r="D10" s="79"/>
      <c r="E10" s="86"/>
    </row>
    <row r="11" s="32" customFormat="1" ht="21.95" customHeight="1" spans="1:5">
      <c r="A11" s="81" t="s">
        <v>1212</v>
      </c>
      <c r="B11" s="84"/>
      <c r="C11" s="83"/>
      <c r="D11" s="79"/>
      <c r="E11" s="86"/>
    </row>
    <row r="12" s="32" customFormat="1" ht="21.95" customHeight="1" spans="1:5">
      <c r="A12" s="74" t="s">
        <v>1213</v>
      </c>
      <c r="B12" s="79"/>
      <c r="C12" s="79"/>
      <c r="D12" s="79"/>
      <c r="E12" s="86"/>
    </row>
    <row r="13" s="32" customFormat="1" ht="21.95" customHeight="1" spans="1:5">
      <c r="A13" s="81" t="s">
        <v>1214</v>
      </c>
      <c r="B13" s="79"/>
      <c r="C13" s="79"/>
      <c r="D13" s="79"/>
      <c r="E13" s="86"/>
    </row>
    <row r="14" s="32" customFormat="1" ht="21.95" customHeight="1" spans="1:5">
      <c r="A14" s="81" t="s">
        <v>1215</v>
      </c>
      <c r="B14" s="79"/>
      <c r="C14" s="79"/>
      <c r="D14" s="79"/>
      <c r="E14" s="86"/>
    </row>
    <row r="15" s="32" customFormat="1" ht="21.95" customHeight="1" spans="1:5">
      <c r="A15" s="81" t="s">
        <v>1216</v>
      </c>
      <c r="B15" s="79"/>
      <c r="C15" s="79"/>
      <c r="D15" s="79"/>
      <c r="E15" s="86"/>
    </row>
    <row r="16" s="32" customFormat="1" ht="21.95" customHeight="1" spans="1:5">
      <c r="A16" s="74" t="s">
        <v>1217</v>
      </c>
      <c r="B16" s="95">
        <v>128872</v>
      </c>
      <c r="C16" s="95">
        <v>145788</v>
      </c>
      <c r="D16" s="76">
        <f t="shared" ref="D16:D19" si="0">C16-B16</f>
        <v>16916</v>
      </c>
      <c r="E16" s="77">
        <f t="shared" ref="E16:E19" si="1">IF(B16=0,0,D16/C16*100)</f>
        <v>11.6031497791313</v>
      </c>
    </row>
    <row r="17" s="32" customFormat="1" ht="21.95" customHeight="1" spans="1:5">
      <c r="A17" s="81" t="s">
        <v>1218</v>
      </c>
      <c r="B17" s="94">
        <v>120782</v>
      </c>
      <c r="C17" s="94">
        <v>136942</v>
      </c>
      <c r="D17" s="79">
        <f t="shared" si="0"/>
        <v>16160</v>
      </c>
      <c r="E17" s="86">
        <f t="shared" si="1"/>
        <v>11.8006163193177</v>
      </c>
    </row>
    <row r="18" s="32" customFormat="1" ht="21.95" customHeight="1" spans="1:5">
      <c r="A18" s="81" t="s">
        <v>1219</v>
      </c>
      <c r="B18" s="94"/>
      <c r="C18" s="94"/>
      <c r="D18" s="79"/>
      <c r="E18" s="86"/>
    </row>
    <row r="19" s="32" customFormat="1" ht="21.95" customHeight="1" spans="1:5">
      <c r="A19" s="87" t="s">
        <v>1220</v>
      </c>
      <c r="B19" s="96">
        <v>718</v>
      </c>
      <c r="C19" s="94">
        <v>843</v>
      </c>
      <c r="D19" s="79">
        <f t="shared" si="0"/>
        <v>125</v>
      </c>
      <c r="E19" s="86">
        <f t="shared" si="1"/>
        <v>14.8279952550415</v>
      </c>
    </row>
    <row r="20" s="32" customFormat="1" ht="21.95" customHeight="1" spans="1:5">
      <c r="A20" s="74" t="s">
        <v>1221</v>
      </c>
      <c r="B20" s="95"/>
      <c r="C20" s="95"/>
      <c r="D20" s="76"/>
      <c r="E20" s="77"/>
    </row>
    <row r="21" s="32" customFormat="1" ht="21.95" customHeight="1" spans="1:5">
      <c r="A21" s="81" t="s">
        <v>1222</v>
      </c>
      <c r="B21" s="94"/>
      <c r="C21" s="94"/>
      <c r="D21" s="79"/>
      <c r="E21" s="86"/>
    </row>
    <row r="22" s="32" customFormat="1" ht="21.95" customHeight="1" spans="1:5">
      <c r="A22" s="81" t="s">
        <v>1223</v>
      </c>
      <c r="B22" s="94"/>
      <c r="C22" s="94"/>
      <c r="D22" s="79"/>
      <c r="E22" s="86"/>
    </row>
    <row r="23" s="32" customFormat="1" ht="21.95" customHeight="1" spans="1:5">
      <c r="A23" s="81" t="s">
        <v>1224</v>
      </c>
      <c r="B23" s="94"/>
      <c r="C23" s="94"/>
      <c r="D23" s="79"/>
      <c r="E23" s="86"/>
    </row>
    <row r="24" s="32" customFormat="1" ht="21.95" customHeight="1" spans="1:5">
      <c r="A24" s="74" t="s">
        <v>1225</v>
      </c>
      <c r="B24" s="95">
        <v>95539</v>
      </c>
      <c r="C24" s="95">
        <v>98400</v>
      </c>
      <c r="D24" s="76">
        <f t="shared" ref="D24:D36" si="2">C24-B24</f>
        <v>2861</v>
      </c>
      <c r="E24" s="77">
        <f t="shared" ref="E24:E36" si="3">IF(B24=0,0,D24/C24*100)</f>
        <v>2.90752032520325</v>
      </c>
    </row>
    <row r="25" s="32" customFormat="1" ht="21.95" customHeight="1" spans="1:5">
      <c r="A25" s="81" t="s">
        <v>1226</v>
      </c>
      <c r="B25" s="94">
        <v>34203</v>
      </c>
      <c r="C25" s="94">
        <v>34296</v>
      </c>
      <c r="D25" s="79">
        <f t="shared" si="2"/>
        <v>93</v>
      </c>
      <c r="E25" s="86">
        <f t="shared" si="3"/>
        <v>0.271168649405178</v>
      </c>
    </row>
    <row r="26" s="32" customFormat="1" ht="21.95" customHeight="1" spans="1:5">
      <c r="A26" s="81" t="s">
        <v>1227</v>
      </c>
      <c r="B26" s="94">
        <v>59856</v>
      </c>
      <c r="C26" s="94">
        <v>62591</v>
      </c>
      <c r="D26" s="79">
        <f t="shared" si="2"/>
        <v>2735</v>
      </c>
      <c r="E26" s="86">
        <f t="shared" si="3"/>
        <v>4.3696378073525</v>
      </c>
    </row>
    <row r="27" s="32" customFormat="1" ht="21.95" customHeight="1" spans="1:5">
      <c r="A27" s="81" t="s">
        <v>1228</v>
      </c>
      <c r="B27" s="94">
        <v>1480</v>
      </c>
      <c r="C27" s="94">
        <v>1513</v>
      </c>
      <c r="D27" s="79">
        <f t="shared" si="2"/>
        <v>33</v>
      </c>
      <c r="E27" s="86">
        <f t="shared" si="3"/>
        <v>2.18109715796431</v>
      </c>
    </row>
    <row r="28" s="32" customFormat="1" ht="21.95" customHeight="1" spans="1:5">
      <c r="A28" s="74" t="s">
        <v>1229</v>
      </c>
      <c r="B28" s="95">
        <v>6615</v>
      </c>
      <c r="C28" s="95">
        <v>7008</v>
      </c>
      <c r="D28" s="76">
        <f t="shared" si="2"/>
        <v>393</v>
      </c>
      <c r="E28" s="77">
        <f t="shared" si="3"/>
        <v>5.60787671232877</v>
      </c>
    </row>
    <row r="29" s="32" customFormat="1" ht="21.95" customHeight="1" spans="1:5">
      <c r="A29" s="81" t="s">
        <v>1230</v>
      </c>
      <c r="B29" s="79">
        <v>1783</v>
      </c>
      <c r="C29" s="79">
        <v>1871</v>
      </c>
      <c r="D29" s="79">
        <f t="shared" si="2"/>
        <v>88</v>
      </c>
      <c r="E29" s="86">
        <f t="shared" si="3"/>
        <v>4.70336718332443</v>
      </c>
    </row>
    <row r="30" s="32" customFormat="1" ht="21.95" customHeight="1" spans="1:5">
      <c r="A30" s="81" t="s">
        <v>1231</v>
      </c>
      <c r="B30" s="79">
        <v>4554</v>
      </c>
      <c r="C30" s="79">
        <v>4831</v>
      </c>
      <c r="D30" s="79">
        <f t="shared" si="2"/>
        <v>277</v>
      </c>
      <c r="E30" s="86">
        <f t="shared" si="3"/>
        <v>5.73380252535707</v>
      </c>
    </row>
    <row r="31" s="32" customFormat="1" ht="21.95" customHeight="1" spans="1:5">
      <c r="A31" s="81" t="s">
        <v>1232</v>
      </c>
      <c r="B31" s="79">
        <v>38</v>
      </c>
      <c r="C31" s="79">
        <v>40</v>
      </c>
      <c r="D31" s="79">
        <f t="shared" si="2"/>
        <v>2</v>
      </c>
      <c r="E31" s="86">
        <f t="shared" si="3"/>
        <v>5</v>
      </c>
    </row>
    <row r="32" s="32" customFormat="1" ht="21.95" customHeight="1" spans="1:5">
      <c r="A32" s="81" t="s">
        <v>1233</v>
      </c>
      <c r="B32" s="94">
        <v>240</v>
      </c>
      <c r="C32" s="94">
        <v>266</v>
      </c>
      <c r="D32" s="79">
        <f t="shared" si="2"/>
        <v>26</v>
      </c>
      <c r="E32" s="86">
        <f t="shared" si="3"/>
        <v>9.77443609022556</v>
      </c>
    </row>
    <row r="33" s="32" customFormat="1" ht="21.95" customHeight="1" spans="1:5">
      <c r="A33" s="74" t="s">
        <v>1234</v>
      </c>
      <c r="B33" s="76">
        <v>86497</v>
      </c>
      <c r="C33" s="76">
        <v>90996</v>
      </c>
      <c r="D33" s="76">
        <f t="shared" si="2"/>
        <v>4499</v>
      </c>
      <c r="E33" s="77">
        <f t="shared" si="3"/>
        <v>4.94417337025803</v>
      </c>
    </row>
    <row r="34" s="32" customFormat="1" ht="21.95" customHeight="1" spans="1:5">
      <c r="A34" s="81" t="s">
        <v>1235</v>
      </c>
      <c r="B34" s="79">
        <v>30154</v>
      </c>
      <c r="C34" s="79">
        <v>29579</v>
      </c>
      <c r="D34" s="79">
        <f t="shared" si="2"/>
        <v>-575</v>
      </c>
      <c r="E34" s="86">
        <f t="shared" si="3"/>
        <v>-1.94394671895602</v>
      </c>
    </row>
    <row r="35" s="32" customFormat="1" ht="21.95" customHeight="1" spans="1:5">
      <c r="A35" s="81" t="s">
        <v>1236</v>
      </c>
      <c r="B35" s="79">
        <v>54463</v>
      </c>
      <c r="C35" s="79">
        <v>59530</v>
      </c>
      <c r="D35" s="79">
        <f t="shared" si="2"/>
        <v>5067</v>
      </c>
      <c r="E35" s="86">
        <f t="shared" si="3"/>
        <v>8.51167478582227</v>
      </c>
    </row>
    <row r="36" s="32" customFormat="1" ht="21.95" customHeight="1" spans="1:5">
      <c r="A36" s="81" t="s">
        <v>1237</v>
      </c>
      <c r="B36" s="79">
        <v>45</v>
      </c>
      <c r="C36" s="79">
        <v>45</v>
      </c>
      <c r="D36" s="79"/>
      <c r="E36" s="86"/>
    </row>
  </sheetData>
  <mergeCells count="6">
    <mergeCell ref="A2:E2"/>
    <mergeCell ref="B3:E3"/>
    <mergeCell ref="D4:E4"/>
    <mergeCell ref="A4:A5"/>
    <mergeCell ref="B4:B5"/>
    <mergeCell ref="C4:C5"/>
  </mergeCells>
  <printOptions horizontalCentered="1"/>
  <pageMargins left="0.984027777777778" right="0.700694444444445" top="0.751388888888889" bottom="0.751388888888889" header="0.297916666666667" footer="0.297916666666667"/>
  <pageSetup paperSize="9" scale="88" orientation="portrait" horizontalDpi="600"/>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3"/>
  <sheetViews>
    <sheetView workbookViewId="0">
      <pane ySplit="5" topLeftCell="A6" activePane="bottomLeft" state="frozen"/>
      <selection/>
      <selection pane="bottomLeft" activeCell="A1" sqref="A1"/>
    </sheetView>
  </sheetViews>
  <sheetFormatPr defaultColWidth="9" defaultRowHeight="13.8" outlineLevelCol="4"/>
  <cols>
    <col min="1" max="1" width="42.5" customWidth="1"/>
    <col min="2" max="4" width="10.75" customWidth="1"/>
    <col min="5" max="5" width="9.62962962962963" customWidth="1"/>
  </cols>
  <sheetData>
    <row r="1" ht="24" customHeight="1" spans="1:5">
      <c r="A1" s="1" t="s">
        <v>1265</v>
      </c>
    </row>
    <row r="2" ht="28.5" customHeight="1" spans="1:5">
      <c r="A2" s="66" t="s">
        <v>39</v>
      </c>
      <c r="B2" s="66"/>
      <c r="C2" s="66"/>
      <c r="D2" s="66"/>
      <c r="E2" s="66"/>
    </row>
    <row r="3" ht="24" customHeight="1" spans="1:5">
      <c r="A3" s="67"/>
      <c r="B3" s="68" t="s">
        <v>73</v>
      </c>
      <c r="C3" s="68"/>
      <c r="D3" s="68"/>
      <c r="E3" s="68"/>
    </row>
    <row r="4" ht="39.75" customHeight="1" spans="1:5">
      <c r="A4" s="69" t="s">
        <v>74</v>
      </c>
      <c r="B4" s="69" t="s">
        <v>1205</v>
      </c>
      <c r="C4" s="69" t="s">
        <v>992</v>
      </c>
      <c r="D4" s="70" t="s">
        <v>1206</v>
      </c>
      <c r="E4" s="71"/>
    </row>
    <row r="5" ht="23.25" customHeight="1" spans="1:5">
      <c r="A5" s="72"/>
      <c r="B5" s="72"/>
      <c r="C5" s="72"/>
      <c r="D5" s="73" t="s">
        <v>79</v>
      </c>
      <c r="E5" s="73" t="s">
        <v>80</v>
      </c>
    </row>
    <row r="6" s="32" customFormat="1" ht="23.1" customHeight="1" spans="1:5">
      <c r="A6" s="74" t="s">
        <v>1239</v>
      </c>
      <c r="B6" s="75">
        <f>SUM(B7,B11,B15,B18,B22,B26,B31)</f>
        <v>303158</v>
      </c>
      <c r="C6" s="75">
        <f>SUM(C7,C11,C15,C18,C22,C26,C31)</f>
        <v>334250</v>
      </c>
      <c r="D6" s="76">
        <f>C6-B6</f>
        <v>31092</v>
      </c>
      <c r="E6" s="77">
        <f>IF(B6=0,0,D6/C6*100)</f>
        <v>9.30201944652206</v>
      </c>
    </row>
    <row r="7" s="32" customFormat="1" ht="23.1" customHeight="1" spans="1:5">
      <c r="A7" s="74" t="s">
        <v>1240</v>
      </c>
      <c r="B7" s="78"/>
      <c r="C7" s="78"/>
      <c r="D7" s="79"/>
      <c r="E7" s="80"/>
    </row>
    <row r="8" s="32" customFormat="1" ht="23.1" customHeight="1" spans="1:5">
      <c r="A8" s="81" t="s">
        <v>1241</v>
      </c>
      <c r="B8" s="82"/>
      <c r="C8" s="82"/>
      <c r="D8" s="79"/>
      <c r="E8" s="80"/>
    </row>
    <row r="9" s="32" customFormat="1" ht="23.1" customHeight="1" spans="1:5">
      <c r="A9" s="81" t="s">
        <v>1242</v>
      </c>
      <c r="B9" s="82"/>
      <c r="C9" s="82"/>
      <c r="D9" s="79"/>
      <c r="E9" s="80"/>
    </row>
    <row r="10" s="32" customFormat="1" ht="23.1" customHeight="1" spans="1:5">
      <c r="A10" s="81" t="s">
        <v>1243</v>
      </c>
      <c r="B10" s="83"/>
      <c r="C10" s="82"/>
      <c r="D10" s="79"/>
      <c r="E10" s="80"/>
    </row>
    <row r="11" s="32" customFormat="1" ht="23.1" customHeight="1" spans="1:5">
      <c r="A11" s="74" t="s">
        <v>1244</v>
      </c>
      <c r="B11" s="78"/>
      <c r="C11" s="78"/>
      <c r="D11" s="79"/>
      <c r="E11" s="80"/>
    </row>
    <row r="12" s="32" customFormat="1" ht="23.1" customHeight="1" spans="1:5">
      <c r="A12" s="81" t="s">
        <v>1245</v>
      </c>
      <c r="B12" s="78"/>
      <c r="C12" s="78"/>
      <c r="D12" s="79"/>
      <c r="E12" s="80"/>
    </row>
    <row r="13" s="32" customFormat="1" ht="23.1" customHeight="1" spans="1:5">
      <c r="A13" s="81" t="s">
        <v>1246</v>
      </c>
      <c r="B13" s="78"/>
      <c r="C13" s="78"/>
      <c r="D13" s="79"/>
      <c r="E13" s="80"/>
    </row>
    <row r="14" s="32" customFormat="1" ht="23.1" customHeight="1" spans="1:5">
      <c r="A14" s="81" t="s">
        <v>1247</v>
      </c>
      <c r="B14" s="84"/>
      <c r="C14" s="84"/>
      <c r="D14" s="79"/>
      <c r="E14" s="80"/>
    </row>
    <row r="15" s="32" customFormat="1" ht="23.1" customHeight="1" spans="1:5">
      <c r="A15" s="74" t="s">
        <v>1248</v>
      </c>
      <c r="B15" s="85">
        <v>122673</v>
      </c>
      <c r="C15" s="85">
        <v>141794</v>
      </c>
      <c r="D15" s="76">
        <f t="shared" ref="D15:D17" si="0">C15-B15</f>
        <v>19121</v>
      </c>
      <c r="E15" s="77">
        <f t="shared" ref="E15:E17" si="1">IF(B15=0,0,D15/C15*100)</f>
        <v>13.4850557851531</v>
      </c>
    </row>
    <row r="16" s="32" customFormat="1" ht="23.1" customHeight="1" spans="1:5">
      <c r="A16" s="81" t="s">
        <v>1249</v>
      </c>
      <c r="B16" s="82">
        <v>91594</v>
      </c>
      <c r="C16" s="82">
        <v>110599</v>
      </c>
      <c r="D16" s="79">
        <f t="shared" si="0"/>
        <v>19005</v>
      </c>
      <c r="E16" s="86">
        <f t="shared" si="1"/>
        <v>17.1836996717873</v>
      </c>
    </row>
    <row r="17" s="32" customFormat="1" ht="23.1" customHeight="1" spans="1:5">
      <c r="A17" s="81" t="s">
        <v>1250</v>
      </c>
      <c r="B17" s="82">
        <v>31079</v>
      </c>
      <c r="C17" s="82">
        <v>31195</v>
      </c>
      <c r="D17" s="79">
        <f t="shared" si="0"/>
        <v>116</v>
      </c>
      <c r="E17" s="86">
        <f t="shared" si="1"/>
        <v>0.371854463856387</v>
      </c>
    </row>
    <row r="18" s="32" customFormat="1" ht="23.1" customHeight="1" spans="1:5">
      <c r="A18" s="74" t="s">
        <v>1251</v>
      </c>
      <c r="B18" s="85"/>
      <c r="C18" s="85"/>
      <c r="D18" s="76"/>
      <c r="E18" s="77"/>
    </row>
    <row r="19" s="32" customFormat="1" ht="23.1" customHeight="1" spans="1:5">
      <c r="A19" s="81" t="s">
        <v>1252</v>
      </c>
      <c r="B19" s="82"/>
      <c r="C19" s="82"/>
      <c r="D19" s="79"/>
      <c r="E19" s="80"/>
    </row>
    <row r="20" s="32" customFormat="1" ht="23.1" customHeight="1" spans="1:5">
      <c r="A20" s="81" t="s">
        <v>1253</v>
      </c>
      <c r="B20" s="82"/>
      <c r="C20" s="82"/>
      <c r="D20" s="79"/>
      <c r="E20" s="80"/>
    </row>
    <row r="21" s="32" customFormat="1" ht="23.1" customHeight="1" spans="1:5">
      <c r="A21" s="81" t="s">
        <v>1254</v>
      </c>
      <c r="B21" s="82"/>
      <c r="C21" s="82"/>
      <c r="D21" s="79"/>
      <c r="E21" s="80"/>
    </row>
    <row r="22" s="32" customFormat="1" ht="23.1" customHeight="1" spans="1:5">
      <c r="A22" s="74" t="s">
        <v>1255</v>
      </c>
      <c r="B22" s="85">
        <v>89234</v>
      </c>
      <c r="C22" s="85">
        <v>96399</v>
      </c>
      <c r="D22" s="76">
        <f t="shared" ref="D22:D24" si="2">C22-B22</f>
        <v>7165</v>
      </c>
      <c r="E22" s="77">
        <f t="shared" ref="E22:E24" si="3">IF(B22=0,0,D22/C22*100)</f>
        <v>7.43264971628336</v>
      </c>
    </row>
    <row r="23" s="32" customFormat="1" ht="23.1" customHeight="1" spans="1:5">
      <c r="A23" s="81" t="s">
        <v>1256</v>
      </c>
      <c r="B23" s="82">
        <v>77194</v>
      </c>
      <c r="C23" s="82">
        <v>84354</v>
      </c>
      <c r="D23" s="79">
        <f t="shared" si="2"/>
        <v>7160</v>
      </c>
      <c r="E23" s="86">
        <f t="shared" si="3"/>
        <v>8.48803850439813</v>
      </c>
    </row>
    <row r="24" s="32" customFormat="1" ht="23.1" customHeight="1" spans="1:5">
      <c r="A24" s="81" t="s">
        <v>1257</v>
      </c>
      <c r="B24" s="82">
        <v>11116</v>
      </c>
      <c r="C24" s="82">
        <v>11146</v>
      </c>
      <c r="D24" s="79">
        <f t="shared" si="2"/>
        <v>30</v>
      </c>
      <c r="E24" s="80">
        <f t="shared" si="3"/>
        <v>0.269154853759196</v>
      </c>
    </row>
    <row r="25" s="32" customFormat="1" ht="23.1" customHeight="1" spans="1:5">
      <c r="A25" s="87" t="s">
        <v>889</v>
      </c>
      <c r="B25" s="82"/>
      <c r="C25" s="82"/>
      <c r="D25" s="79"/>
      <c r="E25" s="86"/>
    </row>
    <row r="26" s="32" customFormat="1" ht="23.1" customHeight="1" spans="1:5">
      <c r="A26" s="74" t="s">
        <v>1258</v>
      </c>
      <c r="B26" s="85">
        <v>4754</v>
      </c>
      <c r="C26" s="85">
        <v>5061</v>
      </c>
      <c r="D26" s="76">
        <f t="shared" ref="D26:D32" si="4">C26-B26</f>
        <v>307</v>
      </c>
      <c r="E26" s="77">
        <f t="shared" ref="E26:E32" si="5">IF(B26=0,0,D26/C26*100)</f>
        <v>6.06599486267536</v>
      </c>
    </row>
    <row r="27" s="32" customFormat="1" ht="23.1" customHeight="1" spans="1:5">
      <c r="A27" s="81" t="s">
        <v>1259</v>
      </c>
      <c r="B27" s="82">
        <v>4264</v>
      </c>
      <c r="C27" s="78">
        <v>4492</v>
      </c>
      <c r="D27" s="79">
        <f t="shared" si="4"/>
        <v>228</v>
      </c>
      <c r="E27" s="86">
        <f t="shared" si="5"/>
        <v>5.07569011576135</v>
      </c>
    </row>
    <row r="28" s="32" customFormat="1" ht="23.1" customHeight="1" spans="1:5">
      <c r="A28" s="81" t="s">
        <v>1260</v>
      </c>
      <c r="B28" s="82">
        <v>255</v>
      </c>
      <c r="C28" s="78">
        <v>289</v>
      </c>
      <c r="D28" s="79">
        <f t="shared" si="4"/>
        <v>34</v>
      </c>
      <c r="E28" s="86">
        <f t="shared" si="5"/>
        <v>11.7647058823529</v>
      </c>
    </row>
    <row r="29" s="32" customFormat="1" ht="23.1" customHeight="1" spans="1:5">
      <c r="A29" s="81" t="s">
        <v>1261</v>
      </c>
      <c r="B29" s="82">
        <v>231</v>
      </c>
      <c r="C29" s="78">
        <v>277</v>
      </c>
      <c r="D29" s="79">
        <f t="shared" si="4"/>
        <v>46</v>
      </c>
      <c r="E29" s="86">
        <f t="shared" si="5"/>
        <v>16.6064981949458</v>
      </c>
    </row>
    <row r="30" s="32" customFormat="1" ht="23.1" customHeight="1" spans="1:5">
      <c r="A30" s="81" t="s">
        <v>889</v>
      </c>
      <c r="B30" s="82">
        <v>3</v>
      </c>
      <c r="C30" s="78">
        <v>3</v>
      </c>
      <c r="D30" s="79"/>
      <c r="E30" s="80"/>
    </row>
    <row r="31" s="32" customFormat="1" ht="23.1" customHeight="1" spans="1:5">
      <c r="A31" s="74" t="s">
        <v>1234</v>
      </c>
      <c r="B31" s="85">
        <v>86497</v>
      </c>
      <c r="C31" s="88">
        <v>90996</v>
      </c>
      <c r="D31" s="76">
        <f t="shared" si="4"/>
        <v>4499</v>
      </c>
      <c r="E31" s="77">
        <f t="shared" si="5"/>
        <v>4.94417337025803</v>
      </c>
    </row>
    <row r="32" s="32" customFormat="1" ht="23.1" customHeight="1" spans="1:5">
      <c r="A32" s="81" t="s">
        <v>1263</v>
      </c>
      <c r="B32" s="82">
        <v>83656</v>
      </c>
      <c r="C32" s="78">
        <v>88826</v>
      </c>
      <c r="D32" s="79">
        <f t="shared" si="4"/>
        <v>5170</v>
      </c>
      <c r="E32" s="86">
        <f t="shared" si="5"/>
        <v>5.82036791029653</v>
      </c>
    </row>
    <row r="33" ht="15.6" spans="1:5">
      <c r="A33" s="67"/>
      <c r="B33" s="67"/>
      <c r="C33" s="67"/>
      <c r="D33" s="89"/>
      <c r="E33" s="89"/>
    </row>
  </sheetData>
  <mergeCells count="6">
    <mergeCell ref="A2:E2"/>
    <mergeCell ref="B3:E3"/>
    <mergeCell ref="D4:E4"/>
    <mergeCell ref="A4:A5"/>
    <mergeCell ref="B4:B5"/>
    <mergeCell ref="C4:C5"/>
  </mergeCells>
  <printOptions horizontalCentered="1"/>
  <pageMargins left="0.984027777777778" right="0.700694444444445" top="0.751388888888889" bottom="0.751388888888889" header="0.297916666666667" footer="0.297916666666667"/>
  <pageSetup paperSize="9" scale="95" orientation="portrait" horizontalDpi="600"/>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6"/>
  <sheetViews>
    <sheetView workbookViewId="0">
      <pane ySplit="5" topLeftCell="A6" activePane="bottomLeft" state="frozen"/>
      <selection/>
      <selection pane="bottomLeft" activeCell="A1" sqref="A1"/>
    </sheetView>
  </sheetViews>
  <sheetFormatPr defaultColWidth="35.8796296296296" defaultRowHeight="15.6" outlineLevelCol="6"/>
  <cols>
    <col min="1" max="1" width="12.6296296296296" style="34" customWidth="1"/>
    <col min="2" max="3" width="17.25" style="32" customWidth="1"/>
    <col min="4" max="5" width="18.25" style="32" customWidth="1"/>
    <col min="6" max="7" width="16.9074074074074" style="32" customWidth="1"/>
    <col min="8" max="256" width="35.8796296296296" style="32"/>
    <col min="257" max="257" width="22.75" style="32" customWidth="1"/>
    <col min="258" max="263" width="18.75" style="32" customWidth="1"/>
    <col min="264" max="512" width="35.8796296296296" style="32"/>
    <col min="513" max="513" width="22.75" style="32" customWidth="1"/>
    <col min="514" max="519" width="18.75" style="32" customWidth="1"/>
    <col min="520" max="768" width="35.8796296296296" style="32"/>
    <col min="769" max="769" width="22.75" style="32" customWidth="1"/>
    <col min="770" max="775" width="18.75" style="32" customWidth="1"/>
    <col min="776" max="1024" width="35.8796296296296" style="32"/>
    <col min="1025" max="1025" width="22.75" style="32" customWidth="1"/>
    <col min="1026" max="1031" width="18.75" style="32" customWidth="1"/>
    <col min="1032" max="1280" width="35.8796296296296" style="32"/>
    <col min="1281" max="1281" width="22.75" style="32" customWidth="1"/>
    <col min="1282" max="1287" width="18.75" style="32" customWidth="1"/>
    <col min="1288" max="1536" width="35.8796296296296" style="32"/>
    <col min="1537" max="1537" width="22.75" style="32" customWidth="1"/>
    <col min="1538" max="1543" width="18.75" style="32" customWidth="1"/>
    <col min="1544" max="1792" width="35.8796296296296" style="32"/>
    <col min="1793" max="1793" width="22.75" style="32" customWidth="1"/>
    <col min="1794" max="1799" width="18.75" style="32" customWidth="1"/>
    <col min="1800" max="2048" width="35.8796296296296" style="32"/>
    <col min="2049" max="2049" width="22.75" style="32" customWidth="1"/>
    <col min="2050" max="2055" width="18.75" style="32" customWidth="1"/>
    <col min="2056" max="2304" width="35.8796296296296" style="32"/>
    <col min="2305" max="2305" width="22.75" style="32" customWidth="1"/>
    <col min="2306" max="2311" width="18.75" style="32" customWidth="1"/>
    <col min="2312" max="2560" width="35.8796296296296" style="32"/>
    <col min="2561" max="2561" width="22.75" style="32" customWidth="1"/>
    <col min="2562" max="2567" width="18.75" style="32" customWidth="1"/>
    <col min="2568" max="2816" width="35.8796296296296" style="32"/>
    <col min="2817" max="2817" width="22.75" style="32" customWidth="1"/>
    <col min="2818" max="2823" width="18.75" style="32" customWidth="1"/>
    <col min="2824" max="3072" width="35.8796296296296" style="32"/>
    <col min="3073" max="3073" width="22.75" style="32" customWidth="1"/>
    <col min="3074" max="3079" width="18.75" style="32" customWidth="1"/>
    <col min="3080" max="3328" width="35.8796296296296" style="32"/>
    <col min="3329" max="3329" width="22.75" style="32" customWidth="1"/>
    <col min="3330" max="3335" width="18.75" style="32" customWidth="1"/>
    <col min="3336" max="3584" width="35.8796296296296" style="32"/>
    <col min="3585" max="3585" width="22.75" style="32" customWidth="1"/>
    <col min="3586" max="3591" width="18.75" style="32" customWidth="1"/>
    <col min="3592" max="3840" width="35.8796296296296" style="32"/>
    <col min="3841" max="3841" width="22.75" style="32" customWidth="1"/>
    <col min="3842" max="3847" width="18.75" style="32" customWidth="1"/>
    <col min="3848" max="4096" width="35.8796296296296" style="32"/>
    <col min="4097" max="4097" width="22.75" style="32" customWidth="1"/>
    <col min="4098" max="4103" width="18.75" style="32" customWidth="1"/>
    <col min="4104" max="4352" width="35.8796296296296" style="32"/>
    <col min="4353" max="4353" width="22.75" style="32" customWidth="1"/>
    <col min="4354" max="4359" width="18.75" style="32" customWidth="1"/>
    <col min="4360" max="4608" width="35.8796296296296" style="32"/>
    <col min="4609" max="4609" width="22.75" style="32" customWidth="1"/>
    <col min="4610" max="4615" width="18.75" style="32" customWidth="1"/>
    <col min="4616" max="4864" width="35.8796296296296" style="32"/>
    <col min="4865" max="4865" width="22.75" style="32" customWidth="1"/>
    <col min="4866" max="4871" width="18.75" style="32" customWidth="1"/>
    <col min="4872" max="5120" width="35.8796296296296" style="32"/>
    <col min="5121" max="5121" width="22.75" style="32" customWidth="1"/>
    <col min="5122" max="5127" width="18.75" style="32" customWidth="1"/>
    <col min="5128" max="5376" width="35.8796296296296" style="32"/>
    <col min="5377" max="5377" width="22.75" style="32" customWidth="1"/>
    <col min="5378" max="5383" width="18.75" style="32" customWidth="1"/>
    <col min="5384" max="5632" width="35.8796296296296" style="32"/>
    <col min="5633" max="5633" width="22.75" style="32" customWidth="1"/>
    <col min="5634" max="5639" width="18.75" style="32" customWidth="1"/>
    <col min="5640" max="5888" width="35.8796296296296" style="32"/>
    <col min="5889" max="5889" width="22.75" style="32" customWidth="1"/>
    <col min="5890" max="5895" width="18.75" style="32" customWidth="1"/>
    <col min="5896" max="6144" width="35.8796296296296" style="32"/>
    <col min="6145" max="6145" width="22.75" style="32" customWidth="1"/>
    <col min="6146" max="6151" width="18.75" style="32" customWidth="1"/>
    <col min="6152" max="6400" width="35.8796296296296" style="32"/>
    <col min="6401" max="6401" width="22.75" style="32" customWidth="1"/>
    <col min="6402" max="6407" width="18.75" style="32" customWidth="1"/>
    <col min="6408" max="6656" width="35.8796296296296" style="32"/>
    <col min="6657" max="6657" width="22.75" style="32" customWidth="1"/>
    <col min="6658" max="6663" width="18.75" style="32" customWidth="1"/>
    <col min="6664" max="6912" width="35.8796296296296" style="32"/>
    <col min="6913" max="6913" width="22.75" style="32" customWidth="1"/>
    <col min="6914" max="6919" width="18.75" style="32" customWidth="1"/>
    <col min="6920" max="7168" width="35.8796296296296" style="32"/>
    <col min="7169" max="7169" width="22.75" style="32" customWidth="1"/>
    <col min="7170" max="7175" width="18.75" style="32" customWidth="1"/>
    <col min="7176" max="7424" width="35.8796296296296" style="32"/>
    <col min="7425" max="7425" width="22.75" style="32" customWidth="1"/>
    <col min="7426" max="7431" width="18.75" style="32" customWidth="1"/>
    <col min="7432" max="7680" width="35.8796296296296" style="32"/>
    <col min="7681" max="7681" width="22.75" style="32" customWidth="1"/>
    <col min="7682" max="7687" width="18.75" style="32" customWidth="1"/>
    <col min="7688" max="7936" width="35.8796296296296" style="32"/>
    <col min="7937" max="7937" width="22.75" style="32" customWidth="1"/>
    <col min="7938" max="7943" width="18.75" style="32" customWidth="1"/>
    <col min="7944" max="8192" width="35.8796296296296" style="32"/>
    <col min="8193" max="8193" width="22.75" style="32" customWidth="1"/>
    <col min="8194" max="8199" width="18.75" style="32" customWidth="1"/>
    <col min="8200" max="8448" width="35.8796296296296" style="32"/>
    <col min="8449" max="8449" width="22.75" style="32" customWidth="1"/>
    <col min="8450" max="8455" width="18.75" style="32" customWidth="1"/>
    <col min="8456" max="8704" width="35.8796296296296" style="32"/>
    <col min="8705" max="8705" width="22.75" style="32" customWidth="1"/>
    <col min="8706" max="8711" width="18.75" style="32" customWidth="1"/>
    <col min="8712" max="8960" width="35.8796296296296" style="32"/>
    <col min="8961" max="8961" width="22.75" style="32" customWidth="1"/>
    <col min="8962" max="8967" width="18.75" style="32" customWidth="1"/>
    <col min="8968" max="9216" width="35.8796296296296" style="32"/>
    <col min="9217" max="9217" width="22.75" style="32" customWidth="1"/>
    <col min="9218" max="9223" width="18.75" style="32" customWidth="1"/>
    <col min="9224" max="9472" width="35.8796296296296" style="32"/>
    <col min="9473" max="9473" width="22.75" style="32" customWidth="1"/>
    <col min="9474" max="9479" width="18.75" style="32" customWidth="1"/>
    <col min="9480" max="9728" width="35.8796296296296" style="32"/>
    <col min="9729" max="9729" width="22.75" style="32" customWidth="1"/>
    <col min="9730" max="9735" width="18.75" style="32" customWidth="1"/>
    <col min="9736" max="9984" width="35.8796296296296" style="32"/>
    <col min="9985" max="9985" width="22.75" style="32" customWidth="1"/>
    <col min="9986" max="9991" width="18.75" style="32" customWidth="1"/>
    <col min="9992" max="10240" width="35.8796296296296" style="32"/>
    <col min="10241" max="10241" width="22.75" style="32" customWidth="1"/>
    <col min="10242" max="10247" width="18.75" style="32" customWidth="1"/>
    <col min="10248" max="10496" width="35.8796296296296" style="32"/>
    <col min="10497" max="10497" width="22.75" style="32" customWidth="1"/>
    <col min="10498" max="10503" width="18.75" style="32" customWidth="1"/>
    <col min="10504" max="10752" width="35.8796296296296" style="32"/>
    <col min="10753" max="10753" width="22.75" style="32" customWidth="1"/>
    <col min="10754" max="10759" width="18.75" style="32" customWidth="1"/>
    <col min="10760" max="11008" width="35.8796296296296" style="32"/>
    <col min="11009" max="11009" width="22.75" style="32" customWidth="1"/>
    <col min="11010" max="11015" width="18.75" style="32" customWidth="1"/>
    <col min="11016" max="11264" width="35.8796296296296" style="32"/>
    <col min="11265" max="11265" width="22.75" style="32" customWidth="1"/>
    <col min="11266" max="11271" width="18.75" style="32" customWidth="1"/>
    <col min="11272" max="11520" width="35.8796296296296" style="32"/>
    <col min="11521" max="11521" width="22.75" style="32" customWidth="1"/>
    <col min="11522" max="11527" width="18.75" style="32" customWidth="1"/>
    <col min="11528" max="11776" width="35.8796296296296" style="32"/>
    <col min="11777" max="11777" width="22.75" style="32" customWidth="1"/>
    <col min="11778" max="11783" width="18.75" style="32" customWidth="1"/>
    <col min="11784" max="12032" width="35.8796296296296" style="32"/>
    <col min="12033" max="12033" width="22.75" style="32" customWidth="1"/>
    <col min="12034" max="12039" width="18.75" style="32" customWidth="1"/>
    <col min="12040" max="12288" width="35.8796296296296" style="32"/>
    <col min="12289" max="12289" width="22.75" style="32" customWidth="1"/>
    <col min="12290" max="12295" width="18.75" style="32" customWidth="1"/>
    <col min="12296" max="12544" width="35.8796296296296" style="32"/>
    <col min="12545" max="12545" width="22.75" style="32" customWidth="1"/>
    <col min="12546" max="12551" width="18.75" style="32" customWidth="1"/>
    <col min="12552" max="12800" width="35.8796296296296" style="32"/>
    <col min="12801" max="12801" width="22.75" style="32" customWidth="1"/>
    <col min="12802" max="12807" width="18.75" style="32" customWidth="1"/>
    <col min="12808" max="13056" width="35.8796296296296" style="32"/>
    <col min="13057" max="13057" width="22.75" style="32" customWidth="1"/>
    <col min="13058" max="13063" width="18.75" style="32" customWidth="1"/>
    <col min="13064" max="13312" width="35.8796296296296" style="32"/>
    <col min="13313" max="13313" width="22.75" style="32" customWidth="1"/>
    <col min="13314" max="13319" width="18.75" style="32" customWidth="1"/>
    <col min="13320" max="13568" width="35.8796296296296" style="32"/>
    <col min="13569" max="13569" width="22.75" style="32" customWidth="1"/>
    <col min="13570" max="13575" width="18.75" style="32" customWidth="1"/>
    <col min="13576" max="13824" width="35.8796296296296" style="32"/>
    <col min="13825" max="13825" width="22.75" style="32" customWidth="1"/>
    <col min="13826" max="13831" width="18.75" style="32" customWidth="1"/>
    <col min="13832" max="14080" width="35.8796296296296" style="32"/>
    <col min="14081" max="14081" width="22.75" style="32" customWidth="1"/>
    <col min="14082" max="14087" width="18.75" style="32" customWidth="1"/>
    <col min="14088" max="14336" width="35.8796296296296" style="32"/>
    <col min="14337" max="14337" width="22.75" style="32" customWidth="1"/>
    <col min="14338" max="14343" width="18.75" style="32" customWidth="1"/>
    <col min="14344" max="14592" width="35.8796296296296" style="32"/>
    <col min="14593" max="14593" width="22.75" style="32" customWidth="1"/>
    <col min="14594" max="14599" width="18.75" style="32" customWidth="1"/>
    <col min="14600" max="14848" width="35.8796296296296" style="32"/>
    <col min="14849" max="14849" width="22.75" style="32" customWidth="1"/>
    <col min="14850" max="14855" width="18.75" style="32" customWidth="1"/>
    <col min="14856" max="15104" width="35.8796296296296" style="32"/>
    <col min="15105" max="15105" width="22.75" style="32" customWidth="1"/>
    <col min="15106" max="15111" width="18.75" style="32" customWidth="1"/>
    <col min="15112" max="15360" width="35.8796296296296" style="32"/>
    <col min="15361" max="15361" width="22.75" style="32" customWidth="1"/>
    <col min="15362" max="15367" width="18.75" style="32" customWidth="1"/>
    <col min="15368" max="15616" width="35.8796296296296" style="32"/>
    <col min="15617" max="15617" width="22.75" style="32" customWidth="1"/>
    <col min="15618" max="15623" width="18.75" style="32" customWidth="1"/>
    <col min="15624" max="15872" width="35.8796296296296" style="32"/>
    <col min="15873" max="15873" width="22.75" style="32" customWidth="1"/>
    <col min="15874" max="15879" width="18.75" style="32" customWidth="1"/>
    <col min="15880" max="16128" width="35.8796296296296" style="32"/>
    <col min="16129" max="16129" width="22.75" style="32" customWidth="1"/>
    <col min="16130" max="16135" width="18.75" style="32" customWidth="1"/>
    <col min="16136" max="16384" width="35.8796296296296" style="32"/>
  </cols>
  <sheetData>
    <row r="1" customFormat="1" ht="17.4" spans="1:7">
      <c r="A1" s="1" t="s">
        <v>1266</v>
      </c>
    </row>
    <row r="2" ht="36" customHeight="1" spans="1:7">
      <c r="A2" s="33" t="s">
        <v>42</v>
      </c>
      <c r="B2" s="33"/>
      <c r="C2" s="33"/>
      <c r="D2" s="33"/>
      <c r="E2" s="33"/>
      <c r="F2" s="33"/>
      <c r="G2" s="33"/>
    </row>
    <row r="3" ht="23.25" customHeight="1" spans="1:7">
      <c r="A3" s="61"/>
      <c r="B3" s="61"/>
      <c r="C3" s="61"/>
      <c r="D3" s="61"/>
      <c r="E3" s="61"/>
      <c r="F3" s="61"/>
      <c r="G3" s="62" t="s">
        <v>73</v>
      </c>
    </row>
    <row r="4" s="34" customFormat="1" ht="46.5" customHeight="1" spans="1:7">
      <c r="A4" s="63" t="s">
        <v>1171</v>
      </c>
      <c r="B4" s="64" t="s">
        <v>1267</v>
      </c>
      <c r="C4" s="64" t="s">
        <v>1268</v>
      </c>
      <c r="D4" s="63" t="s">
        <v>1269</v>
      </c>
      <c r="E4" s="63"/>
      <c r="F4" s="63" t="s">
        <v>1270</v>
      </c>
      <c r="G4" s="63"/>
    </row>
    <row r="5" s="34" customFormat="1" ht="46.5" customHeight="1" spans="1:7">
      <c r="A5" s="63"/>
      <c r="B5" s="65"/>
      <c r="C5" s="65"/>
      <c r="D5" s="63" t="s">
        <v>1271</v>
      </c>
      <c r="E5" s="63" t="s">
        <v>1272</v>
      </c>
      <c r="F5" s="63" t="s">
        <v>1273</v>
      </c>
      <c r="G5" s="63" t="s">
        <v>1274</v>
      </c>
    </row>
    <row r="6" s="34" customFormat="1" ht="50.1" customHeight="1" spans="1:7">
      <c r="A6" s="36" t="s">
        <v>1045</v>
      </c>
      <c r="B6" s="38">
        <f t="shared" ref="B6:G6" si="0">B7+B8</f>
        <v>2961800</v>
      </c>
      <c r="C6" s="38">
        <f t="shared" si="0"/>
        <v>2930217</v>
      </c>
      <c r="D6" s="38">
        <f t="shared" si="0"/>
        <v>1569400</v>
      </c>
      <c r="E6" s="38">
        <f t="shared" si="0"/>
        <v>1542430</v>
      </c>
      <c r="F6" s="38">
        <f t="shared" si="0"/>
        <v>1392400</v>
      </c>
      <c r="G6" s="38">
        <f t="shared" si="0"/>
        <v>1387787</v>
      </c>
    </row>
    <row r="7" ht="50.1" customHeight="1" spans="1:7">
      <c r="A7" s="39" t="s">
        <v>1046</v>
      </c>
      <c r="B7" s="41">
        <f t="shared" ref="B7:B16" si="1">D7+F7</f>
        <v>1699929</v>
      </c>
      <c r="C7" s="41">
        <f t="shared" ref="C7:C16" si="2">E7+G7</f>
        <v>1694830</v>
      </c>
      <c r="D7" s="41">
        <v>933743</v>
      </c>
      <c r="E7" s="41">
        <v>931722</v>
      </c>
      <c r="F7" s="41">
        <v>766186</v>
      </c>
      <c r="G7" s="41">
        <v>763108</v>
      </c>
    </row>
    <row r="8" s="34" customFormat="1" ht="50.1" customHeight="1" spans="1:7">
      <c r="A8" s="36" t="s">
        <v>1047</v>
      </c>
      <c r="B8" s="38">
        <f t="shared" ref="B8:G8" si="3">SUM(B9:B16)</f>
        <v>1261871</v>
      </c>
      <c r="C8" s="38">
        <f t="shared" si="3"/>
        <v>1235387</v>
      </c>
      <c r="D8" s="38">
        <f t="shared" si="3"/>
        <v>635657</v>
      </c>
      <c r="E8" s="38">
        <f t="shared" si="3"/>
        <v>610708</v>
      </c>
      <c r="F8" s="38">
        <f t="shared" si="3"/>
        <v>626214</v>
      </c>
      <c r="G8" s="38">
        <f t="shared" si="3"/>
        <v>624679</v>
      </c>
    </row>
    <row r="9" ht="50.1" customHeight="1" spans="1:7">
      <c r="A9" s="39" t="s">
        <v>1048</v>
      </c>
      <c r="B9" s="41">
        <f t="shared" si="1"/>
        <v>302096</v>
      </c>
      <c r="C9" s="41">
        <f t="shared" si="2"/>
        <v>297758</v>
      </c>
      <c r="D9" s="41">
        <v>114148</v>
      </c>
      <c r="E9" s="41">
        <v>109961</v>
      </c>
      <c r="F9" s="41">
        <v>187948</v>
      </c>
      <c r="G9" s="41">
        <v>187797</v>
      </c>
    </row>
    <row r="10" ht="50.1" customHeight="1" spans="1:7">
      <c r="A10" s="39" t="s">
        <v>1049</v>
      </c>
      <c r="B10" s="41">
        <f t="shared" si="1"/>
        <v>279434</v>
      </c>
      <c r="C10" s="41">
        <f t="shared" si="2"/>
        <v>275716</v>
      </c>
      <c r="D10" s="41">
        <v>171150</v>
      </c>
      <c r="E10" s="41">
        <v>167971</v>
      </c>
      <c r="F10" s="41">
        <v>108284</v>
      </c>
      <c r="G10" s="41">
        <v>107745</v>
      </c>
    </row>
    <row r="11" ht="50.1" customHeight="1" spans="1:7">
      <c r="A11" s="39" t="s">
        <v>1050</v>
      </c>
      <c r="B11" s="41">
        <f t="shared" si="1"/>
        <v>87398</v>
      </c>
      <c r="C11" s="41">
        <f t="shared" si="2"/>
        <v>84970</v>
      </c>
      <c r="D11" s="41">
        <v>43374</v>
      </c>
      <c r="E11" s="41">
        <v>40946</v>
      </c>
      <c r="F11" s="41">
        <v>44024</v>
      </c>
      <c r="G11" s="41">
        <v>44024</v>
      </c>
    </row>
    <row r="12" ht="50.1" customHeight="1" spans="1:7">
      <c r="A12" s="39" t="s">
        <v>1051</v>
      </c>
      <c r="B12" s="41">
        <f t="shared" si="1"/>
        <v>186938</v>
      </c>
      <c r="C12" s="41">
        <f t="shared" si="2"/>
        <v>186498</v>
      </c>
      <c r="D12" s="41">
        <v>55100</v>
      </c>
      <c r="E12" s="41">
        <v>54660</v>
      </c>
      <c r="F12" s="41">
        <v>131838</v>
      </c>
      <c r="G12" s="41">
        <v>131838</v>
      </c>
    </row>
    <row r="13" ht="50.1" customHeight="1" spans="1:7">
      <c r="A13" s="39" t="s">
        <v>1052</v>
      </c>
      <c r="B13" s="41">
        <f t="shared" si="1"/>
        <v>91334</v>
      </c>
      <c r="C13" s="41">
        <f t="shared" si="2"/>
        <v>87580</v>
      </c>
      <c r="D13" s="41">
        <v>66654</v>
      </c>
      <c r="E13" s="41">
        <v>63745</v>
      </c>
      <c r="F13" s="41">
        <v>24680</v>
      </c>
      <c r="G13" s="41">
        <v>23835</v>
      </c>
    </row>
    <row r="14" ht="50.1" customHeight="1" spans="1:7">
      <c r="A14" s="39" t="s">
        <v>1053</v>
      </c>
      <c r="B14" s="41">
        <f t="shared" si="1"/>
        <v>55392</v>
      </c>
      <c r="C14" s="41">
        <f t="shared" si="2"/>
        <v>53742</v>
      </c>
      <c r="D14" s="41">
        <v>42376</v>
      </c>
      <c r="E14" s="41">
        <v>40726</v>
      </c>
      <c r="F14" s="41">
        <v>13016</v>
      </c>
      <c r="G14" s="41">
        <v>13016</v>
      </c>
    </row>
    <row r="15" ht="50.1" customHeight="1" spans="1:7">
      <c r="A15" s="39" t="s">
        <v>1054</v>
      </c>
      <c r="B15" s="41">
        <f t="shared" si="1"/>
        <v>123762</v>
      </c>
      <c r="C15" s="41">
        <f t="shared" si="2"/>
        <v>115266</v>
      </c>
      <c r="D15" s="41">
        <v>78456</v>
      </c>
      <c r="E15" s="41">
        <v>69960</v>
      </c>
      <c r="F15" s="41">
        <v>45306</v>
      </c>
      <c r="G15" s="41">
        <v>45306</v>
      </c>
    </row>
    <row r="16" ht="50.1" customHeight="1" spans="1:7">
      <c r="A16" s="39" t="s">
        <v>1055</v>
      </c>
      <c r="B16" s="41">
        <f t="shared" si="1"/>
        <v>135517</v>
      </c>
      <c r="C16" s="41">
        <f t="shared" si="2"/>
        <v>133857</v>
      </c>
      <c r="D16" s="41">
        <v>64399</v>
      </c>
      <c r="E16" s="41">
        <v>62739</v>
      </c>
      <c r="F16" s="41">
        <v>71118</v>
      </c>
      <c r="G16" s="41">
        <v>71118</v>
      </c>
    </row>
  </sheetData>
  <mergeCells count="6">
    <mergeCell ref="A2:G2"/>
    <mergeCell ref="D4:E4"/>
    <mergeCell ref="F4:G4"/>
    <mergeCell ref="A4:A5"/>
    <mergeCell ref="B4:B5"/>
    <mergeCell ref="C4:C5"/>
  </mergeCells>
  <printOptions horizontalCentered="1"/>
  <pageMargins left="0.984027777777778" right="0.700694444444445" top="0.751388888888889" bottom="0.751388888888889" header="0.297916666666667" footer="0.297916666666667"/>
  <pageSetup paperSize="9" scale="73" orientation="portrait" horizontalDpi="600"/>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2"/>
  <sheetViews>
    <sheetView workbookViewId="0">
      <selection activeCell="A1" sqref="A1:B1"/>
    </sheetView>
  </sheetViews>
  <sheetFormatPr defaultColWidth="9" defaultRowHeight="13.8"/>
  <cols>
    <col min="1" max="1" width="5.62962962962963" style="49" customWidth="1"/>
    <col min="2" max="2" width="23.5" style="49" customWidth="1"/>
    <col min="3" max="4" width="13.8796296296296" style="49" customWidth="1"/>
    <col min="5" max="10" width="12.75" style="49" customWidth="1"/>
    <col min="11" max="11" width="11.6296296296296" style="49" customWidth="1"/>
    <col min="12" max="12" width="12.75" style="49" customWidth="1"/>
    <col min="13" max="13" width="9" style="49"/>
    <col min="14" max="14" width="10.1296296296296" style="49" customWidth="1"/>
    <col min="15" max="256" width="9" style="49"/>
    <col min="257" max="257" width="9.62962962962963" style="49" customWidth="1"/>
    <col min="258" max="258" width="29" style="49" customWidth="1"/>
    <col min="259" max="268" width="16.25" style="49" customWidth="1"/>
    <col min="269" max="269" width="9" style="49"/>
    <col min="270" max="270" width="10.1296296296296" style="49" customWidth="1"/>
    <col min="271" max="512" width="9" style="49"/>
    <col min="513" max="513" width="9.62962962962963" style="49" customWidth="1"/>
    <col min="514" max="514" width="29" style="49" customWidth="1"/>
    <col min="515" max="524" width="16.25" style="49" customWidth="1"/>
    <col min="525" max="525" width="9" style="49"/>
    <col min="526" max="526" width="10.1296296296296" style="49" customWidth="1"/>
    <col min="527" max="768" width="9" style="49"/>
    <col min="769" max="769" width="9.62962962962963" style="49" customWidth="1"/>
    <col min="770" max="770" width="29" style="49" customWidth="1"/>
    <col min="771" max="780" width="16.25" style="49" customWidth="1"/>
    <col min="781" max="781" width="9" style="49"/>
    <col min="782" max="782" width="10.1296296296296" style="49" customWidth="1"/>
    <col min="783" max="1024" width="9" style="49"/>
    <col min="1025" max="1025" width="9.62962962962963" style="49" customWidth="1"/>
    <col min="1026" max="1026" width="29" style="49" customWidth="1"/>
    <col min="1027" max="1036" width="16.25" style="49" customWidth="1"/>
    <col min="1037" max="1037" width="9" style="49"/>
    <col min="1038" max="1038" width="10.1296296296296" style="49" customWidth="1"/>
    <col min="1039" max="1280" width="9" style="49"/>
    <col min="1281" max="1281" width="9.62962962962963" style="49" customWidth="1"/>
    <col min="1282" max="1282" width="29" style="49" customWidth="1"/>
    <col min="1283" max="1292" width="16.25" style="49" customWidth="1"/>
    <col min="1293" max="1293" width="9" style="49"/>
    <col min="1294" max="1294" width="10.1296296296296" style="49" customWidth="1"/>
    <col min="1295" max="1536" width="9" style="49"/>
    <col min="1537" max="1537" width="9.62962962962963" style="49" customWidth="1"/>
    <col min="1538" max="1538" width="29" style="49" customWidth="1"/>
    <col min="1539" max="1548" width="16.25" style="49" customWidth="1"/>
    <col min="1549" max="1549" width="9" style="49"/>
    <col min="1550" max="1550" width="10.1296296296296" style="49" customWidth="1"/>
    <col min="1551" max="1792" width="9" style="49"/>
    <col min="1793" max="1793" width="9.62962962962963" style="49" customWidth="1"/>
    <col min="1794" max="1794" width="29" style="49" customWidth="1"/>
    <col min="1795" max="1804" width="16.25" style="49" customWidth="1"/>
    <col min="1805" max="1805" width="9" style="49"/>
    <col min="1806" max="1806" width="10.1296296296296" style="49" customWidth="1"/>
    <col min="1807" max="2048" width="9" style="49"/>
    <col min="2049" max="2049" width="9.62962962962963" style="49" customWidth="1"/>
    <col min="2050" max="2050" width="29" style="49" customWidth="1"/>
    <col min="2051" max="2060" width="16.25" style="49" customWidth="1"/>
    <col min="2061" max="2061" width="9" style="49"/>
    <col min="2062" max="2062" width="10.1296296296296" style="49" customWidth="1"/>
    <col min="2063" max="2304" width="9" style="49"/>
    <col min="2305" max="2305" width="9.62962962962963" style="49" customWidth="1"/>
    <col min="2306" max="2306" width="29" style="49" customWidth="1"/>
    <col min="2307" max="2316" width="16.25" style="49" customWidth="1"/>
    <col min="2317" max="2317" width="9" style="49"/>
    <col min="2318" max="2318" width="10.1296296296296" style="49" customWidth="1"/>
    <col min="2319" max="2560" width="9" style="49"/>
    <col min="2561" max="2561" width="9.62962962962963" style="49" customWidth="1"/>
    <col min="2562" max="2562" width="29" style="49" customWidth="1"/>
    <col min="2563" max="2572" width="16.25" style="49" customWidth="1"/>
    <col min="2573" max="2573" width="9" style="49"/>
    <col min="2574" max="2574" width="10.1296296296296" style="49" customWidth="1"/>
    <col min="2575" max="2816" width="9" style="49"/>
    <col min="2817" max="2817" width="9.62962962962963" style="49" customWidth="1"/>
    <col min="2818" max="2818" width="29" style="49" customWidth="1"/>
    <col min="2819" max="2828" width="16.25" style="49" customWidth="1"/>
    <col min="2829" max="2829" width="9" style="49"/>
    <col min="2830" max="2830" width="10.1296296296296" style="49" customWidth="1"/>
    <col min="2831" max="3072" width="9" style="49"/>
    <col min="3073" max="3073" width="9.62962962962963" style="49" customWidth="1"/>
    <col min="3074" max="3074" width="29" style="49" customWidth="1"/>
    <col min="3075" max="3084" width="16.25" style="49" customWidth="1"/>
    <col min="3085" max="3085" width="9" style="49"/>
    <col min="3086" max="3086" width="10.1296296296296" style="49" customWidth="1"/>
    <col min="3087" max="3328" width="9" style="49"/>
    <col min="3329" max="3329" width="9.62962962962963" style="49" customWidth="1"/>
    <col min="3330" max="3330" width="29" style="49" customWidth="1"/>
    <col min="3331" max="3340" width="16.25" style="49" customWidth="1"/>
    <col min="3341" max="3341" width="9" style="49"/>
    <col min="3342" max="3342" width="10.1296296296296" style="49" customWidth="1"/>
    <col min="3343" max="3584" width="9" style="49"/>
    <col min="3585" max="3585" width="9.62962962962963" style="49" customWidth="1"/>
    <col min="3586" max="3586" width="29" style="49" customWidth="1"/>
    <col min="3587" max="3596" width="16.25" style="49" customWidth="1"/>
    <col min="3597" max="3597" width="9" style="49"/>
    <col min="3598" max="3598" width="10.1296296296296" style="49" customWidth="1"/>
    <col min="3599" max="3840" width="9" style="49"/>
    <col min="3841" max="3841" width="9.62962962962963" style="49" customWidth="1"/>
    <col min="3842" max="3842" width="29" style="49" customWidth="1"/>
    <col min="3843" max="3852" width="16.25" style="49" customWidth="1"/>
    <col min="3853" max="3853" width="9" style="49"/>
    <col min="3854" max="3854" width="10.1296296296296" style="49" customWidth="1"/>
    <col min="3855" max="4096" width="9" style="49"/>
    <col min="4097" max="4097" width="9.62962962962963" style="49" customWidth="1"/>
    <col min="4098" max="4098" width="29" style="49" customWidth="1"/>
    <col min="4099" max="4108" width="16.25" style="49" customWidth="1"/>
    <col min="4109" max="4109" width="9" style="49"/>
    <col min="4110" max="4110" width="10.1296296296296" style="49" customWidth="1"/>
    <col min="4111" max="4352" width="9" style="49"/>
    <col min="4353" max="4353" width="9.62962962962963" style="49" customWidth="1"/>
    <col min="4354" max="4354" width="29" style="49" customWidth="1"/>
    <col min="4355" max="4364" width="16.25" style="49" customWidth="1"/>
    <col min="4365" max="4365" width="9" style="49"/>
    <col min="4366" max="4366" width="10.1296296296296" style="49" customWidth="1"/>
    <col min="4367" max="4608" width="9" style="49"/>
    <col min="4609" max="4609" width="9.62962962962963" style="49" customWidth="1"/>
    <col min="4610" max="4610" width="29" style="49" customWidth="1"/>
    <col min="4611" max="4620" width="16.25" style="49" customWidth="1"/>
    <col min="4621" max="4621" width="9" style="49"/>
    <col min="4622" max="4622" width="10.1296296296296" style="49" customWidth="1"/>
    <col min="4623" max="4864" width="9" style="49"/>
    <col min="4865" max="4865" width="9.62962962962963" style="49" customWidth="1"/>
    <col min="4866" max="4866" width="29" style="49" customWidth="1"/>
    <col min="4867" max="4876" width="16.25" style="49" customWidth="1"/>
    <col min="4877" max="4877" width="9" style="49"/>
    <col min="4878" max="4878" width="10.1296296296296" style="49" customWidth="1"/>
    <col min="4879" max="5120" width="9" style="49"/>
    <col min="5121" max="5121" width="9.62962962962963" style="49" customWidth="1"/>
    <col min="5122" max="5122" width="29" style="49" customWidth="1"/>
    <col min="5123" max="5132" width="16.25" style="49" customWidth="1"/>
    <col min="5133" max="5133" width="9" style="49"/>
    <col min="5134" max="5134" width="10.1296296296296" style="49" customWidth="1"/>
    <col min="5135" max="5376" width="9" style="49"/>
    <col min="5377" max="5377" width="9.62962962962963" style="49" customWidth="1"/>
    <col min="5378" max="5378" width="29" style="49" customWidth="1"/>
    <col min="5379" max="5388" width="16.25" style="49" customWidth="1"/>
    <col min="5389" max="5389" width="9" style="49"/>
    <col min="5390" max="5390" width="10.1296296296296" style="49" customWidth="1"/>
    <col min="5391" max="5632" width="9" style="49"/>
    <col min="5633" max="5633" width="9.62962962962963" style="49" customWidth="1"/>
    <col min="5634" max="5634" width="29" style="49" customWidth="1"/>
    <col min="5635" max="5644" width="16.25" style="49" customWidth="1"/>
    <col min="5645" max="5645" width="9" style="49"/>
    <col min="5646" max="5646" width="10.1296296296296" style="49" customWidth="1"/>
    <col min="5647" max="5888" width="9" style="49"/>
    <col min="5889" max="5889" width="9.62962962962963" style="49" customWidth="1"/>
    <col min="5890" max="5890" width="29" style="49" customWidth="1"/>
    <col min="5891" max="5900" width="16.25" style="49" customWidth="1"/>
    <col min="5901" max="5901" width="9" style="49"/>
    <col min="5902" max="5902" width="10.1296296296296" style="49" customWidth="1"/>
    <col min="5903" max="6144" width="9" style="49"/>
    <col min="6145" max="6145" width="9.62962962962963" style="49" customWidth="1"/>
    <col min="6146" max="6146" width="29" style="49" customWidth="1"/>
    <col min="6147" max="6156" width="16.25" style="49" customWidth="1"/>
    <col min="6157" max="6157" width="9" style="49"/>
    <col min="6158" max="6158" width="10.1296296296296" style="49" customWidth="1"/>
    <col min="6159" max="6400" width="9" style="49"/>
    <col min="6401" max="6401" width="9.62962962962963" style="49" customWidth="1"/>
    <col min="6402" max="6402" width="29" style="49" customWidth="1"/>
    <col min="6403" max="6412" width="16.25" style="49" customWidth="1"/>
    <col min="6413" max="6413" width="9" style="49"/>
    <col min="6414" max="6414" width="10.1296296296296" style="49" customWidth="1"/>
    <col min="6415" max="6656" width="9" style="49"/>
    <col min="6657" max="6657" width="9.62962962962963" style="49" customWidth="1"/>
    <col min="6658" max="6658" width="29" style="49" customWidth="1"/>
    <col min="6659" max="6668" width="16.25" style="49" customWidth="1"/>
    <col min="6669" max="6669" width="9" style="49"/>
    <col min="6670" max="6670" width="10.1296296296296" style="49" customWidth="1"/>
    <col min="6671" max="6912" width="9" style="49"/>
    <col min="6913" max="6913" width="9.62962962962963" style="49" customWidth="1"/>
    <col min="6914" max="6914" width="29" style="49" customWidth="1"/>
    <col min="6915" max="6924" width="16.25" style="49" customWidth="1"/>
    <col min="6925" max="6925" width="9" style="49"/>
    <col min="6926" max="6926" width="10.1296296296296" style="49" customWidth="1"/>
    <col min="6927" max="7168" width="9" style="49"/>
    <col min="7169" max="7169" width="9.62962962962963" style="49" customWidth="1"/>
    <col min="7170" max="7170" width="29" style="49" customWidth="1"/>
    <col min="7171" max="7180" width="16.25" style="49" customWidth="1"/>
    <col min="7181" max="7181" width="9" style="49"/>
    <col min="7182" max="7182" width="10.1296296296296" style="49" customWidth="1"/>
    <col min="7183" max="7424" width="9" style="49"/>
    <col min="7425" max="7425" width="9.62962962962963" style="49" customWidth="1"/>
    <col min="7426" max="7426" width="29" style="49" customWidth="1"/>
    <col min="7427" max="7436" width="16.25" style="49" customWidth="1"/>
    <col min="7437" max="7437" width="9" style="49"/>
    <col min="7438" max="7438" width="10.1296296296296" style="49" customWidth="1"/>
    <col min="7439" max="7680" width="9" style="49"/>
    <col min="7681" max="7681" width="9.62962962962963" style="49" customWidth="1"/>
    <col min="7682" max="7682" width="29" style="49" customWidth="1"/>
    <col min="7683" max="7692" width="16.25" style="49" customWidth="1"/>
    <col min="7693" max="7693" width="9" style="49"/>
    <col min="7694" max="7694" width="10.1296296296296" style="49" customWidth="1"/>
    <col min="7695" max="7936" width="9" style="49"/>
    <col min="7937" max="7937" width="9.62962962962963" style="49" customWidth="1"/>
    <col min="7938" max="7938" width="29" style="49" customWidth="1"/>
    <col min="7939" max="7948" width="16.25" style="49" customWidth="1"/>
    <col min="7949" max="7949" width="9" style="49"/>
    <col min="7950" max="7950" width="10.1296296296296" style="49" customWidth="1"/>
    <col min="7951" max="8192" width="9" style="49"/>
    <col min="8193" max="8193" width="9.62962962962963" style="49" customWidth="1"/>
    <col min="8194" max="8194" width="29" style="49" customWidth="1"/>
    <col min="8195" max="8204" width="16.25" style="49" customWidth="1"/>
    <col min="8205" max="8205" width="9" style="49"/>
    <col min="8206" max="8206" width="10.1296296296296" style="49" customWidth="1"/>
    <col min="8207" max="8448" width="9" style="49"/>
    <col min="8449" max="8449" width="9.62962962962963" style="49" customWidth="1"/>
    <col min="8450" max="8450" width="29" style="49" customWidth="1"/>
    <col min="8451" max="8460" width="16.25" style="49" customWidth="1"/>
    <col min="8461" max="8461" width="9" style="49"/>
    <col min="8462" max="8462" width="10.1296296296296" style="49" customWidth="1"/>
    <col min="8463" max="8704" width="9" style="49"/>
    <col min="8705" max="8705" width="9.62962962962963" style="49" customWidth="1"/>
    <col min="8706" max="8706" width="29" style="49" customWidth="1"/>
    <col min="8707" max="8716" width="16.25" style="49" customWidth="1"/>
    <col min="8717" max="8717" width="9" style="49"/>
    <col min="8718" max="8718" width="10.1296296296296" style="49" customWidth="1"/>
    <col min="8719" max="8960" width="9" style="49"/>
    <col min="8961" max="8961" width="9.62962962962963" style="49" customWidth="1"/>
    <col min="8962" max="8962" width="29" style="49" customWidth="1"/>
    <col min="8963" max="8972" width="16.25" style="49" customWidth="1"/>
    <col min="8973" max="8973" width="9" style="49"/>
    <col min="8974" max="8974" width="10.1296296296296" style="49" customWidth="1"/>
    <col min="8975" max="9216" width="9" style="49"/>
    <col min="9217" max="9217" width="9.62962962962963" style="49" customWidth="1"/>
    <col min="9218" max="9218" width="29" style="49" customWidth="1"/>
    <col min="9219" max="9228" width="16.25" style="49" customWidth="1"/>
    <col min="9229" max="9229" width="9" style="49"/>
    <col min="9230" max="9230" width="10.1296296296296" style="49" customWidth="1"/>
    <col min="9231" max="9472" width="9" style="49"/>
    <col min="9473" max="9473" width="9.62962962962963" style="49" customWidth="1"/>
    <col min="9474" max="9474" width="29" style="49" customWidth="1"/>
    <col min="9475" max="9484" width="16.25" style="49" customWidth="1"/>
    <col min="9485" max="9485" width="9" style="49"/>
    <col min="9486" max="9486" width="10.1296296296296" style="49" customWidth="1"/>
    <col min="9487" max="9728" width="9" style="49"/>
    <col min="9729" max="9729" width="9.62962962962963" style="49" customWidth="1"/>
    <col min="9730" max="9730" width="29" style="49" customWidth="1"/>
    <col min="9731" max="9740" width="16.25" style="49" customWidth="1"/>
    <col min="9741" max="9741" width="9" style="49"/>
    <col min="9742" max="9742" width="10.1296296296296" style="49" customWidth="1"/>
    <col min="9743" max="9984" width="9" style="49"/>
    <col min="9985" max="9985" width="9.62962962962963" style="49" customWidth="1"/>
    <col min="9986" max="9986" width="29" style="49" customWidth="1"/>
    <col min="9987" max="9996" width="16.25" style="49" customWidth="1"/>
    <col min="9997" max="9997" width="9" style="49"/>
    <col min="9998" max="9998" width="10.1296296296296" style="49" customWidth="1"/>
    <col min="9999" max="10240" width="9" style="49"/>
    <col min="10241" max="10241" width="9.62962962962963" style="49" customWidth="1"/>
    <col min="10242" max="10242" width="29" style="49" customWidth="1"/>
    <col min="10243" max="10252" width="16.25" style="49" customWidth="1"/>
    <col min="10253" max="10253" width="9" style="49"/>
    <col min="10254" max="10254" width="10.1296296296296" style="49" customWidth="1"/>
    <col min="10255" max="10496" width="9" style="49"/>
    <col min="10497" max="10497" width="9.62962962962963" style="49" customWidth="1"/>
    <col min="10498" max="10498" width="29" style="49" customWidth="1"/>
    <col min="10499" max="10508" width="16.25" style="49" customWidth="1"/>
    <col min="10509" max="10509" width="9" style="49"/>
    <col min="10510" max="10510" width="10.1296296296296" style="49" customWidth="1"/>
    <col min="10511" max="10752" width="9" style="49"/>
    <col min="10753" max="10753" width="9.62962962962963" style="49" customWidth="1"/>
    <col min="10754" max="10754" width="29" style="49" customWidth="1"/>
    <col min="10755" max="10764" width="16.25" style="49" customWidth="1"/>
    <col min="10765" max="10765" width="9" style="49"/>
    <col min="10766" max="10766" width="10.1296296296296" style="49" customWidth="1"/>
    <col min="10767" max="11008" width="9" style="49"/>
    <col min="11009" max="11009" width="9.62962962962963" style="49" customWidth="1"/>
    <col min="11010" max="11010" width="29" style="49" customWidth="1"/>
    <col min="11011" max="11020" width="16.25" style="49" customWidth="1"/>
    <col min="11021" max="11021" width="9" style="49"/>
    <col min="11022" max="11022" width="10.1296296296296" style="49" customWidth="1"/>
    <col min="11023" max="11264" width="9" style="49"/>
    <col min="11265" max="11265" width="9.62962962962963" style="49" customWidth="1"/>
    <col min="11266" max="11266" width="29" style="49" customWidth="1"/>
    <col min="11267" max="11276" width="16.25" style="49" customWidth="1"/>
    <col min="11277" max="11277" width="9" style="49"/>
    <col min="11278" max="11278" width="10.1296296296296" style="49" customWidth="1"/>
    <col min="11279" max="11520" width="9" style="49"/>
    <col min="11521" max="11521" width="9.62962962962963" style="49" customWidth="1"/>
    <col min="11522" max="11522" width="29" style="49" customWidth="1"/>
    <col min="11523" max="11532" width="16.25" style="49" customWidth="1"/>
    <col min="11533" max="11533" width="9" style="49"/>
    <col min="11534" max="11534" width="10.1296296296296" style="49" customWidth="1"/>
    <col min="11535" max="11776" width="9" style="49"/>
    <col min="11777" max="11777" width="9.62962962962963" style="49" customWidth="1"/>
    <col min="11778" max="11778" width="29" style="49" customWidth="1"/>
    <col min="11779" max="11788" width="16.25" style="49" customWidth="1"/>
    <col min="11789" max="11789" width="9" style="49"/>
    <col min="11790" max="11790" width="10.1296296296296" style="49" customWidth="1"/>
    <col min="11791" max="12032" width="9" style="49"/>
    <col min="12033" max="12033" width="9.62962962962963" style="49" customWidth="1"/>
    <col min="12034" max="12034" width="29" style="49" customWidth="1"/>
    <col min="12035" max="12044" width="16.25" style="49" customWidth="1"/>
    <col min="12045" max="12045" width="9" style="49"/>
    <col min="12046" max="12046" width="10.1296296296296" style="49" customWidth="1"/>
    <col min="12047" max="12288" width="9" style="49"/>
    <col min="12289" max="12289" width="9.62962962962963" style="49" customWidth="1"/>
    <col min="12290" max="12290" width="29" style="49" customWidth="1"/>
    <col min="12291" max="12300" width="16.25" style="49" customWidth="1"/>
    <col min="12301" max="12301" width="9" style="49"/>
    <col min="12302" max="12302" width="10.1296296296296" style="49" customWidth="1"/>
    <col min="12303" max="12544" width="9" style="49"/>
    <col min="12545" max="12545" width="9.62962962962963" style="49" customWidth="1"/>
    <col min="12546" max="12546" width="29" style="49" customWidth="1"/>
    <col min="12547" max="12556" width="16.25" style="49" customWidth="1"/>
    <col min="12557" max="12557" width="9" style="49"/>
    <col min="12558" max="12558" width="10.1296296296296" style="49" customWidth="1"/>
    <col min="12559" max="12800" width="9" style="49"/>
    <col min="12801" max="12801" width="9.62962962962963" style="49" customWidth="1"/>
    <col min="12802" max="12802" width="29" style="49" customWidth="1"/>
    <col min="12803" max="12812" width="16.25" style="49" customWidth="1"/>
    <col min="12813" max="12813" width="9" style="49"/>
    <col min="12814" max="12814" width="10.1296296296296" style="49" customWidth="1"/>
    <col min="12815" max="13056" width="9" style="49"/>
    <col min="13057" max="13057" width="9.62962962962963" style="49" customWidth="1"/>
    <col min="13058" max="13058" width="29" style="49" customWidth="1"/>
    <col min="13059" max="13068" width="16.25" style="49" customWidth="1"/>
    <col min="13069" max="13069" width="9" style="49"/>
    <col min="13070" max="13070" width="10.1296296296296" style="49" customWidth="1"/>
    <col min="13071" max="13312" width="9" style="49"/>
    <col min="13313" max="13313" width="9.62962962962963" style="49" customWidth="1"/>
    <col min="13314" max="13314" width="29" style="49" customWidth="1"/>
    <col min="13315" max="13324" width="16.25" style="49" customWidth="1"/>
    <col min="13325" max="13325" width="9" style="49"/>
    <col min="13326" max="13326" width="10.1296296296296" style="49" customWidth="1"/>
    <col min="13327" max="13568" width="9" style="49"/>
    <col min="13569" max="13569" width="9.62962962962963" style="49" customWidth="1"/>
    <col min="13570" max="13570" width="29" style="49" customWidth="1"/>
    <col min="13571" max="13580" width="16.25" style="49" customWidth="1"/>
    <col min="13581" max="13581" width="9" style="49"/>
    <col min="13582" max="13582" width="10.1296296296296" style="49" customWidth="1"/>
    <col min="13583" max="13824" width="9" style="49"/>
    <col min="13825" max="13825" width="9.62962962962963" style="49" customWidth="1"/>
    <col min="13826" max="13826" width="29" style="49" customWidth="1"/>
    <col min="13827" max="13836" width="16.25" style="49" customWidth="1"/>
    <col min="13837" max="13837" width="9" style="49"/>
    <col min="13838" max="13838" width="10.1296296296296" style="49" customWidth="1"/>
    <col min="13839" max="14080" width="9" style="49"/>
    <col min="14081" max="14081" width="9.62962962962963" style="49" customWidth="1"/>
    <col min="14082" max="14082" width="29" style="49" customWidth="1"/>
    <col min="14083" max="14092" width="16.25" style="49" customWidth="1"/>
    <col min="14093" max="14093" width="9" style="49"/>
    <col min="14094" max="14094" width="10.1296296296296" style="49" customWidth="1"/>
    <col min="14095" max="14336" width="9" style="49"/>
    <col min="14337" max="14337" width="9.62962962962963" style="49" customWidth="1"/>
    <col min="14338" max="14338" width="29" style="49" customWidth="1"/>
    <col min="14339" max="14348" width="16.25" style="49" customWidth="1"/>
    <col min="14349" max="14349" width="9" style="49"/>
    <col min="14350" max="14350" width="10.1296296296296" style="49" customWidth="1"/>
    <col min="14351" max="14592" width="9" style="49"/>
    <col min="14593" max="14593" width="9.62962962962963" style="49" customWidth="1"/>
    <col min="14594" max="14594" width="29" style="49" customWidth="1"/>
    <col min="14595" max="14604" width="16.25" style="49" customWidth="1"/>
    <col min="14605" max="14605" width="9" style="49"/>
    <col min="14606" max="14606" width="10.1296296296296" style="49" customWidth="1"/>
    <col min="14607" max="14848" width="9" style="49"/>
    <col min="14849" max="14849" width="9.62962962962963" style="49" customWidth="1"/>
    <col min="14850" max="14850" width="29" style="49" customWidth="1"/>
    <col min="14851" max="14860" width="16.25" style="49" customWidth="1"/>
    <col min="14861" max="14861" width="9" style="49"/>
    <col min="14862" max="14862" width="10.1296296296296" style="49" customWidth="1"/>
    <col min="14863" max="15104" width="9" style="49"/>
    <col min="15105" max="15105" width="9.62962962962963" style="49" customWidth="1"/>
    <col min="15106" max="15106" width="29" style="49" customWidth="1"/>
    <col min="15107" max="15116" width="16.25" style="49" customWidth="1"/>
    <col min="15117" max="15117" width="9" style="49"/>
    <col min="15118" max="15118" width="10.1296296296296" style="49" customWidth="1"/>
    <col min="15119" max="15360" width="9" style="49"/>
    <col min="15361" max="15361" width="9.62962962962963" style="49" customWidth="1"/>
    <col min="15362" max="15362" width="29" style="49" customWidth="1"/>
    <col min="15363" max="15372" width="16.25" style="49" customWidth="1"/>
    <col min="15373" max="15373" width="9" style="49"/>
    <col min="15374" max="15374" width="10.1296296296296" style="49" customWidth="1"/>
    <col min="15375" max="15616" width="9" style="49"/>
    <col min="15617" max="15617" width="9.62962962962963" style="49" customWidth="1"/>
    <col min="15618" max="15618" width="29" style="49" customWidth="1"/>
    <col min="15619" max="15628" width="16.25" style="49" customWidth="1"/>
    <col min="15629" max="15629" width="9" style="49"/>
    <col min="15630" max="15630" width="10.1296296296296" style="49" customWidth="1"/>
    <col min="15631" max="15872" width="9" style="49"/>
    <col min="15873" max="15873" width="9.62962962962963" style="49" customWidth="1"/>
    <col min="15874" max="15874" width="29" style="49" customWidth="1"/>
    <col min="15875" max="15884" width="16.25" style="49" customWidth="1"/>
    <col min="15885" max="15885" width="9" style="49"/>
    <col min="15886" max="15886" width="10.1296296296296" style="49" customWidth="1"/>
    <col min="15887" max="16128" width="9" style="49"/>
    <col min="16129" max="16129" width="9.62962962962963" style="49" customWidth="1"/>
    <col min="16130" max="16130" width="29" style="49" customWidth="1"/>
    <col min="16131" max="16140" width="16.25" style="49" customWidth="1"/>
    <col min="16141" max="16141" width="9" style="49"/>
    <col min="16142" max="16142" width="10.1296296296296" style="49" customWidth="1"/>
    <col min="16143" max="16384" width="9" style="49"/>
  </cols>
  <sheetData>
    <row r="1" s="11" customFormat="1" ht="30" customHeight="1" spans="1:12">
      <c r="A1" s="50" t="s">
        <v>1275</v>
      </c>
      <c r="B1" s="50"/>
    </row>
    <row r="2" s="44" customFormat="1" ht="39.75" customHeight="1" spans="1:12">
      <c r="A2" s="13" t="s">
        <v>43</v>
      </c>
      <c r="B2" s="13"/>
      <c r="C2" s="13"/>
      <c r="D2" s="13"/>
      <c r="E2" s="13"/>
      <c r="F2" s="13"/>
      <c r="G2" s="13"/>
      <c r="H2" s="13"/>
      <c r="I2" s="13"/>
      <c r="J2" s="13"/>
      <c r="K2" s="13"/>
      <c r="L2" s="13"/>
    </row>
    <row r="3" s="45" customFormat="1" ht="27" customHeight="1" spans="1:12">
      <c r="A3" s="51"/>
      <c r="B3" s="52"/>
      <c r="C3" s="53"/>
      <c r="D3" s="53"/>
      <c r="E3" s="53"/>
      <c r="F3" s="53"/>
      <c r="G3" s="53"/>
      <c r="H3" s="53"/>
      <c r="I3" s="53"/>
      <c r="J3" s="53"/>
      <c r="K3" s="53"/>
      <c r="L3" s="54" t="s">
        <v>73</v>
      </c>
    </row>
    <row r="4" s="46" customFormat="1" ht="30" customHeight="1" spans="1:12">
      <c r="A4" s="16" t="s">
        <v>1276</v>
      </c>
      <c r="B4" s="16"/>
      <c r="C4" s="55" t="s">
        <v>81</v>
      </c>
      <c r="D4" s="55" t="s">
        <v>1046</v>
      </c>
      <c r="E4" s="55" t="s">
        <v>1048</v>
      </c>
      <c r="F4" s="55" t="s">
        <v>1049</v>
      </c>
      <c r="G4" s="55" t="s">
        <v>1050</v>
      </c>
      <c r="H4" s="55" t="s">
        <v>1051</v>
      </c>
      <c r="I4" s="55" t="s">
        <v>1052</v>
      </c>
      <c r="J4" s="55" t="s">
        <v>1053</v>
      </c>
      <c r="K4" s="55" t="s">
        <v>1054</v>
      </c>
      <c r="L4" s="55" t="s">
        <v>1055</v>
      </c>
    </row>
    <row r="5" s="46" customFormat="1" ht="30" customHeight="1" spans="1:12">
      <c r="A5" s="19" t="s">
        <v>81</v>
      </c>
      <c r="B5" s="21"/>
      <c r="C5" s="56">
        <f t="shared" ref="C5:C12" si="0">SUM(D5:L5)</f>
        <v>447413</v>
      </c>
      <c r="D5" s="56">
        <f t="shared" ref="D5:L5" si="1">D6+D10</f>
        <v>174382</v>
      </c>
      <c r="E5" s="56">
        <f t="shared" si="1"/>
        <v>95811</v>
      </c>
      <c r="F5" s="56">
        <f t="shared" si="1"/>
        <v>51024</v>
      </c>
      <c r="G5" s="56">
        <f t="shared" si="1"/>
        <v>9150</v>
      </c>
      <c r="H5" s="56">
        <f t="shared" si="1"/>
        <v>32090</v>
      </c>
      <c r="I5" s="56">
        <f t="shared" si="1"/>
        <v>15837</v>
      </c>
      <c r="J5" s="56">
        <f t="shared" si="1"/>
        <v>10774</v>
      </c>
      <c r="K5" s="56">
        <f t="shared" si="1"/>
        <v>37282</v>
      </c>
      <c r="L5" s="56">
        <f t="shared" si="1"/>
        <v>21063</v>
      </c>
    </row>
    <row r="6" s="47" customFormat="1" ht="45" customHeight="1" spans="1:12">
      <c r="A6" s="16" t="s">
        <v>1277</v>
      </c>
      <c r="B6" s="57" t="s">
        <v>1278</v>
      </c>
      <c r="C6" s="58">
        <f t="shared" si="0"/>
        <v>207484</v>
      </c>
      <c r="D6" s="58">
        <f t="shared" ref="D6:L6" si="2">SUM(D7:D9)</f>
        <v>117484</v>
      </c>
      <c r="E6" s="58">
        <f t="shared" si="2"/>
        <v>16618</v>
      </c>
      <c r="F6" s="58">
        <f t="shared" si="2"/>
        <v>22618</v>
      </c>
      <c r="G6" s="58">
        <f t="shared" si="2"/>
        <v>3026</v>
      </c>
      <c r="H6" s="58">
        <f t="shared" si="2"/>
        <v>11703</v>
      </c>
      <c r="I6" s="58">
        <f t="shared" si="2"/>
        <v>9393</v>
      </c>
      <c r="J6" s="58">
        <f t="shared" si="2"/>
        <v>1763</v>
      </c>
      <c r="K6" s="58">
        <f t="shared" si="2"/>
        <v>20754</v>
      </c>
      <c r="L6" s="58">
        <f t="shared" si="2"/>
        <v>4125</v>
      </c>
    </row>
    <row r="7" s="47" customFormat="1" ht="45" customHeight="1" spans="1:12">
      <c r="A7" s="16"/>
      <c r="B7" s="59" t="s">
        <v>1279</v>
      </c>
      <c r="C7" s="60">
        <f t="shared" si="0"/>
        <v>0</v>
      </c>
      <c r="D7" s="60">
        <v>-4473</v>
      </c>
      <c r="E7" s="60">
        <v>333</v>
      </c>
      <c r="F7" s="60">
        <v>1140</v>
      </c>
      <c r="G7" s="60"/>
      <c r="H7" s="60">
        <v>3000</v>
      </c>
      <c r="I7" s="60"/>
      <c r="J7" s="60"/>
      <c r="K7" s="60"/>
      <c r="L7" s="60"/>
    </row>
    <row r="8" s="47" customFormat="1" ht="45" customHeight="1" spans="1:12">
      <c r="A8" s="16"/>
      <c r="B8" s="59" t="s">
        <v>1280</v>
      </c>
      <c r="C8" s="60">
        <f t="shared" si="0"/>
        <v>3500</v>
      </c>
      <c r="D8" s="60">
        <v>3500</v>
      </c>
      <c r="E8" s="60">
        <v>0</v>
      </c>
      <c r="F8" s="60"/>
      <c r="G8" s="60">
        <v>0</v>
      </c>
      <c r="H8" s="60">
        <v>0</v>
      </c>
      <c r="I8" s="60"/>
      <c r="J8" s="60">
        <v>0</v>
      </c>
      <c r="K8" s="60">
        <v>0</v>
      </c>
      <c r="L8" s="60">
        <v>0</v>
      </c>
    </row>
    <row r="9" s="47" customFormat="1" ht="45" customHeight="1" spans="1:12">
      <c r="A9" s="16"/>
      <c r="B9" s="59" t="s">
        <v>1281</v>
      </c>
      <c r="C9" s="60">
        <f t="shared" si="0"/>
        <v>203984</v>
      </c>
      <c r="D9" s="60">
        <v>118457</v>
      </c>
      <c r="E9" s="60">
        <v>16285</v>
      </c>
      <c r="F9" s="60">
        <v>21478</v>
      </c>
      <c r="G9" s="60">
        <v>3026</v>
      </c>
      <c r="H9" s="60">
        <v>8703</v>
      </c>
      <c r="I9" s="60">
        <v>9393</v>
      </c>
      <c r="J9" s="60">
        <v>1763</v>
      </c>
      <c r="K9" s="60">
        <v>20754</v>
      </c>
      <c r="L9" s="60">
        <v>4125</v>
      </c>
    </row>
    <row r="10" s="47" customFormat="1" ht="45" customHeight="1" spans="1:12">
      <c r="A10" s="16" t="s">
        <v>1282</v>
      </c>
      <c r="B10" s="57" t="s">
        <v>1278</v>
      </c>
      <c r="C10" s="58">
        <f t="shared" si="0"/>
        <v>239929</v>
      </c>
      <c r="D10" s="58">
        <f t="shared" ref="D10:L10" si="3">SUM(D11:D12)</f>
        <v>56898</v>
      </c>
      <c r="E10" s="58">
        <f t="shared" si="3"/>
        <v>79193</v>
      </c>
      <c r="F10" s="58">
        <f t="shared" si="3"/>
        <v>28406</v>
      </c>
      <c r="G10" s="58">
        <f t="shared" si="3"/>
        <v>6124</v>
      </c>
      <c r="H10" s="58">
        <f t="shared" si="3"/>
        <v>20387</v>
      </c>
      <c r="I10" s="58">
        <f t="shared" si="3"/>
        <v>6444</v>
      </c>
      <c r="J10" s="58">
        <f t="shared" si="3"/>
        <v>9011</v>
      </c>
      <c r="K10" s="58">
        <f t="shared" si="3"/>
        <v>16528</v>
      </c>
      <c r="L10" s="58">
        <f t="shared" si="3"/>
        <v>16938</v>
      </c>
    </row>
    <row r="11" s="48" customFormat="1" ht="45" customHeight="1" spans="1:12">
      <c r="A11" s="16"/>
      <c r="B11" s="59" t="s">
        <v>1283</v>
      </c>
      <c r="C11" s="60">
        <f t="shared" si="0"/>
        <v>193208</v>
      </c>
      <c r="D11" s="60">
        <v>39656</v>
      </c>
      <c r="E11" s="60">
        <v>53216</v>
      </c>
      <c r="F11" s="60">
        <v>28406</v>
      </c>
      <c r="G11" s="60">
        <v>6124</v>
      </c>
      <c r="H11" s="60">
        <v>19376</v>
      </c>
      <c r="I11" s="60">
        <v>6396</v>
      </c>
      <c r="J11" s="60">
        <v>7964</v>
      </c>
      <c r="K11" s="60">
        <v>16439</v>
      </c>
      <c r="L11" s="60">
        <v>15631</v>
      </c>
    </row>
    <row r="12" s="48" customFormat="1" ht="45" customHeight="1" spans="1:12">
      <c r="A12" s="16"/>
      <c r="B12" s="59" t="s">
        <v>1284</v>
      </c>
      <c r="C12" s="60">
        <f t="shared" si="0"/>
        <v>46721</v>
      </c>
      <c r="D12" s="60">
        <v>17242</v>
      </c>
      <c r="E12" s="60">
        <v>25977</v>
      </c>
      <c r="F12" s="60">
        <v>0</v>
      </c>
      <c r="G12" s="60">
        <v>0</v>
      </c>
      <c r="H12" s="60">
        <v>1011</v>
      </c>
      <c r="I12" s="60">
        <v>48</v>
      </c>
      <c r="J12" s="60">
        <v>1047</v>
      </c>
      <c r="K12" s="60">
        <v>89</v>
      </c>
      <c r="L12" s="60">
        <v>1307</v>
      </c>
    </row>
  </sheetData>
  <mergeCells count="6">
    <mergeCell ref="A1:B1"/>
    <mergeCell ref="A2:L2"/>
    <mergeCell ref="A4:B4"/>
    <mergeCell ref="A5:B5"/>
    <mergeCell ref="A6:A9"/>
    <mergeCell ref="A10:A12"/>
  </mergeCells>
  <printOptions horizontalCentered="1"/>
  <pageMargins left="0.984027777777778" right="0.700694444444445" top="0.751388888888889" bottom="0.751388888888889" header="0.297916666666667" footer="0.297916666666667"/>
  <pageSetup paperSize="9" scale="82" orientation="landscape" horizontalDpi="600"/>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7"/>
  <sheetViews>
    <sheetView workbookViewId="0">
      <pane ySplit="5" topLeftCell="A6" activePane="bottomLeft" state="frozen"/>
      <selection/>
      <selection pane="bottomLeft" activeCell="A1" sqref="A1"/>
    </sheetView>
  </sheetViews>
  <sheetFormatPr defaultColWidth="9" defaultRowHeight="13.8" outlineLevelCol="7"/>
  <cols>
    <col min="1" max="1" width="12.25" style="32" customWidth="1"/>
    <col min="2" max="2" width="17.3796296296296" style="32" customWidth="1"/>
    <col min="3" max="8" width="17.8796296296296" style="32" customWidth="1"/>
    <col min="9" max="256" width="9" style="32"/>
    <col min="257" max="257" width="12.25" style="32" customWidth="1"/>
    <col min="258" max="258" width="17.3796296296296" style="32" customWidth="1"/>
    <col min="259" max="264" width="17.8796296296296" style="32" customWidth="1"/>
    <col min="265" max="512" width="9" style="32"/>
    <col min="513" max="513" width="12.25" style="32" customWidth="1"/>
    <col min="514" max="514" width="17.3796296296296" style="32" customWidth="1"/>
    <col min="515" max="520" width="17.8796296296296" style="32" customWidth="1"/>
    <col min="521" max="768" width="9" style="32"/>
    <col min="769" max="769" width="12.25" style="32" customWidth="1"/>
    <col min="770" max="770" width="17.3796296296296" style="32" customWidth="1"/>
    <col min="771" max="776" width="17.8796296296296" style="32" customWidth="1"/>
    <col min="777" max="1024" width="9" style="32"/>
    <col min="1025" max="1025" width="12.25" style="32" customWidth="1"/>
    <col min="1026" max="1026" width="17.3796296296296" style="32" customWidth="1"/>
    <col min="1027" max="1032" width="17.8796296296296" style="32" customWidth="1"/>
    <col min="1033" max="1280" width="9" style="32"/>
    <col min="1281" max="1281" width="12.25" style="32" customWidth="1"/>
    <col min="1282" max="1282" width="17.3796296296296" style="32" customWidth="1"/>
    <col min="1283" max="1288" width="17.8796296296296" style="32" customWidth="1"/>
    <col min="1289" max="1536" width="9" style="32"/>
    <col min="1537" max="1537" width="12.25" style="32" customWidth="1"/>
    <col min="1538" max="1538" width="17.3796296296296" style="32" customWidth="1"/>
    <col min="1539" max="1544" width="17.8796296296296" style="32" customWidth="1"/>
    <col min="1545" max="1792" width="9" style="32"/>
    <col min="1793" max="1793" width="12.25" style="32" customWidth="1"/>
    <col min="1794" max="1794" width="17.3796296296296" style="32" customWidth="1"/>
    <col min="1795" max="1800" width="17.8796296296296" style="32" customWidth="1"/>
    <col min="1801" max="2048" width="9" style="32"/>
    <col min="2049" max="2049" width="12.25" style="32" customWidth="1"/>
    <col min="2050" max="2050" width="17.3796296296296" style="32" customWidth="1"/>
    <col min="2051" max="2056" width="17.8796296296296" style="32" customWidth="1"/>
    <col min="2057" max="2304" width="9" style="32"/>
    <col min="2305" max="2305" width="12.25" style="32" customWidth="1"/>
    <col min="2306" max="2306" width="17.3796296296296" style="32" customWidth="1"/>
    <col min="2307" max="2312" width="17.8796296296296" style="32" customWidth="1"/>
    <col min="2313" max="2560" width="9" style="32"/>
    <col min="2561" max="2561" width="12.25" style="32" customWidth="1"/>
    <col min="2562" max="2562" width="17.3796296296296" style="32" customWidth="1"/>
    <col min="2563" max="2568" width="17.8796296296296" style="32" customWidth="1"/>
    <col min="2569" max="2816" width="9" style="32"/>
    <col min="2817" max="2817" width="12.25" style="32" customWidth="1"/>
    <col min="2818" max="2818" width="17.3796296296296" style="32" customWidth="1"/>
    <col min="2819" max="2824" width="17.8796296296296" style="32" customWidth="1"/>
    <col min="2825" max="3072" width="9" style="32"/>
    <col min="3073" max="3073" width="12.25" style="32" customWidth="1"/>
    <col min="3074" max="3074" width="17.3796296296296" style="32" customWidth="1"/>
    <col min="3075" max="3080" width="17.8796296296296" style="32" customWidth="1"/>
    <col min="3081" max="3328" width="9" style="32"/>
    <col min="3329" max="3329" width="12.25" style="32" customWidth="1"/>
    <col min="3330" max="3330" width="17.3796296296296" style="32" customWidth="1"/>
    <col min="3331" max="3336" width="17.8796296296296" style="32" customWidth="1"/>
    <col min="3337" max="3584" width="9" style="32"/>
    <col min="3585" max="3585" width="12.25" style="32" customWidth="1"/>
    <col min="3586" max="3586" width="17.3796296296296" style="32" customWidth="1"/>
    <col min="3587" max="3592" width="17.8796296296296" style="32" customWidth="1"/>
    <col min="3593" max="3840" width="9" style="32"/>
    <col min="3841" max="3841" width="12.25" style="32" customWidth="1"/>
    <col min="3842" max="3842" width="17.3796296296296" style="32" customWidth="1"/>
    <col min="3843" max="3848" width="17.8796296296296" style="32" customWidth="1"/>
    <col min="3849" max="4096" width="9" style="32"/>
    <col min="4097" max="4097" width="12.25" style="32" customWidth="1"/>
    <col min="4098" max="4098" width="17.3796296296296" style="32" customWidth="1"/>
    <col min="4099" max="4104" width="17.8796296296296" style="32" customWidth="1"/>
    <col min="4105" max="4352" width="9" style="32"/>
    <col min="4353" max="4353" width="12.25" style="32" customWidth="1"/>
    <col min="4354" max="4354" width="17.3796296296296" style="32" customWidth="1"/>
    <col min="4355" max="4360" width="17.8796296296296" style="32" customWidth="1"/>
    <col min="4361" max="4608" width="9" style="32"/>
    <col min="4609" max="4609" width="12.25" style="32" customWidth="1"/>
    <col min="4610" max="4610" width="17.3796296296296" style="32" customWidth="1"/>
    <col min="4611" max="4616" width="17.8796296296296" style="32" customWidth="1"/>
    <col min="4617" max="4864" width="9" style="32"/>
    <col min="4865" max="4865" width="12.25" style="32" customWidth="1"/>
    <col min="4866" max="4866" width="17.3796296296296" style="32" customWidth="1"/>
    <col min="4867" max="4872" width="17.8796296296296" style="32" customWidth="1"/>
    <col min="4873" max="5120" width="9" style="32"/>
    <col min="5121" max="5121" width="12.25" style="32" customWidth="1"/>
    <col min="5122" max="5122" width="17.3796296296296" style="32" customWidth="1"/>
    <col min="5123" max="5128" width="17.8796296296296" style="32" customWidth="1"/>
    <col min="5129" max="5376" width="9" style="32"/>
    <col min="5377" max="5377" width="12.25" style="32" customWidth="1"/>
    <col min="5378" max="5378" width="17.3796296296296" style="32" customWidth="1"/>
    <col min="5379" max="5384" width="17.8796296296296" style="32" customWidth="1"/>
    <col min="5385" max="5632" width="9" style="32"/>
    <col min="5633" max="5633" width="12.25" style="32" customWidth="1"/>
    <col min="5634" max="5634" width="17.3796296296296" style="32" customWidth="1"/>
    <col min="5635" max="5640" width="17.8796296296296" style="32" customWidth="1"/>
    <col min="5641" max="5888" width="9" style="32"/>
    <col min="5889" max="5889" width="12.25" style="32" customWidth="1"/>
    <col min="5890" max="5890" width="17.3796296296296" style="32" customWidth="1"/>
    <col min="5891" max="5896" width="17.8796296296296" style="32" customWidth="1"/>
    <col min="5897" max="6144" width="9" style="32"/>
    <col min="6145" max="6145" width="12.25" style="32" customWidth="1"/>
    <col min="6146" max="6146" width="17.3796296296296" style="32" customWidth="1"/>
    <col min="6147" max="6152" width="17.8796296296296" style="32" customWidth="1"/>
    <col min="6153" max="6400" width="9" style="32"/>
    <col min="6401" max="6401" width="12.25" style="32" customWidth="1"/>
    <col min="6402" max="6402" width="17.3796296296296" style="32" customWidth="1"/>
    <col min="6403" max="6408" width="17.8796296296296" style="32" customWidth="1"/>
    <col min="6409" max="6656" width="9" style="32"/>
    <col min="6657" max="6657" width="12.25" style="32" customWidth="1"/>
    <col min="6658" max="6658" width="17.3796296296296" style="32" customWidth="1"/>
    <col min="6659" max="6664" width="17.8796296296296" style="32" customWidth="1"/>
    <col min="6665" max="6912" width="9" style="32"/>
    <col min="6913" max="6913" width="12.25" style="32" customWidth="1"/>
    <col min="6914" max="6914" width="17.3796296296296" style="32" customWidth="1"/>
    <col min="6915" max="6920" width="17.8796296296296" style="32" customWidth="1"/>
    <col min="6921" max="7168" width="9" style="32"/>
    <col min="7169" max="7169" width="12.25" style="32" customWidth="1"/>
    <col min="7170" max="7170" width="17.3796296296296" style="32" customWidth="1"/>
    <col min="7171" max="7176" width="17.8796296296296" style="32" customWidth="1"/>
    <col min="7177" max="7424" width="9" style="32"/>
    <col min="7425" max="7425" width="12.25" style="32" customWidth="1"/>
    <col min="7426" max="7426" width="17.3796296296296" style="32" customWidth="1"/>
    <col min="7427" max="7432" width="17.8796296296296" style="32" customWidth="1"/>
    <col min="7433" max="7680" width="9" style="32"/>
    <col min="7681" max="7681" width="12.25" style="32" customWidth="1"/>
    <col min="7682" max="7682" width="17.3796296296296" style="32" customWidth="1"/>
    <col min="7683" max="7688" width="17.8796296296296" style="32" customWidth="1"/>
    <col min="7689" max="7936" width="9" style="32"/>
    <col min="7937" max="7937" width="12.25" style="32" customWidth="1"/>
    <col min="7938" max="7938" width="17.3796296296296" style="32" customWidth="1"/>
    <col min="7939" max="7944" width="17.8796296296296" style="32" customWidth="1"/>
    <col min="7945" max="8192" width="9" style="32"/>
    <col min="8193" max="8193" width="12.25" style="32" customWidth="1"/>
    <col min="8194" max="8194" width="17.3796296296296" style="32" customWidth="1"/>
    <col min="8195" max="8200" width="17.8796296296296" style="32" customWidth="1"/>
    <col min="8201" max="8448" width="9" style="32"/>
    <col min="8449" max="8449" width="12.25" style="32" customWidth="1"/>
    <col min="8450" max="8450" width="17.3796296296296" style="32" customWidth="1"/>
    <col min="8451" max="8456" width="17.8796296296296" style="32" customWidth="1"/>
    <col min="8457" max="8704" width="9" style="32"/>
    <col min="8705" max="8705" width="12.25" style="32" customWidth="1"/>
    <col min="8706" max="8706" width="17.3796296296296" style="32" customWidth="1"/>
    <col min="8707" max="8712" width="17.8796296296296" style="32" customWidth="1"/>
    <col min="8713" max="8960" width="9" style="32"/>
    <col min="8961" max="8961" width="12.25" style="32" customWidth="1"/>
    <col min="8962" max="8962" width="17.3796296296296" style="32" customWidth="1"/>
    <col min="8963" max="8968" width="17.8796296296296" style="32" customWidth="1"/>
    <col min="8969" max="9216" width="9" style="32"/>
    <col min="9217" max="9217" width="12.25" style="32" customWidth="1"/>
    <col min="9218" max="9218" width="17.3796296296296" style="32" customWidth="1"/>
    <col min="9219" max="9224" width="17.8796296296296" style="32" customWidth="1"/>
    <col min="9225" max="9472" width="9" style="32"/>
    <col min="9473" max="9473" width="12.25" style="32" customWidth="1"/>
    <col min="9474" max="9474" width="17.3796296296296" style="32" customWidth="1"/>
    <col min="9475" max="9480" width="17.8796296296296" style="32" customWidth="1"/>
    <col min="9481" max="9728" width="9" style="32"/>
    <col min="9729" max="9729" width="12.25" style="32" customWidth="1"/>
    <col min="9730" max="9730" width="17.3796296296296" style="32" customWidth="1"/>
    <col min="9731" max="9736" width="17.8796296296296" style="32" customWidth="1"/>
    <col min="9737" max="9984" width="9" style="32"/>
    <col min="9985" max="9985" width="12.25" style="32" customWidth="1"/>
    <col min="9986" max="9986" width="17.3796296296296" style="32" customWidth="1"/>
    <col min="9987" max="9992" width="17.8796296296296" style="32" customWidth="1"/>
    <col min="9993" max="10240" width="9" style="32"/>
    <col min="10241" max="10241" width="12.25" style="32" customWidth="1"/>
    <col min="10242" max="10242" width="17.3796296296296" style="32" customWidth="1"/>
    <col min="10243" max="10248" width="17.8796296296296" style="32" customWidth="1"/>
    <col min="10249" max="10496" width="9" style="32"/>
    <col min="10497" max="10497" width="12.25" style="32" customWidth="1"/>
    <col min="10498" max="10498" width="17.3796296296296" style="32" customWidth="1"/>
    <col min="10499" max="10504" width="17.8796296296296" style="32" customWidth="1"/>
    <col min="10505" max="10752" width="9" style="32"/>
    <col min="10753" max="10753" width="12.25" style="32" customWidth="1"/>
    <col min="10754" max="10754" width="17.3796296296296" style="32" customWidth="1"/>
    <col min="10755" max="10760" width="17.8796296296296" style="32" customWidth="1"/>
    <col min="10761" max="11008" width="9" style="32"/>
    <col min="11009" max="11009" width="12.25" style="32" customWidth="1"/>
    <col min="11010" max="11010" width="17.3796296296296" style="32" customWidth="1"/>
    <col min="11011" max="11016" width="17.8796296296296" style="32" customWidth="1"/>
    <col min="11017" max="11264" width="9" style="32"/>
    <col min="11265" max="11265" width="12.25" style="32" customWidth="1"/>
    <col min="11266" max="11266" width="17.3796296296296" style="32" customWidth="1"/>
    <col min="11267" max="11272" width="17.8796296296296" style="32" customWidth="1"/>
    <col min="11273" max="11520" width="9" style="32"/>
    <col min="11521" max="11521" width="12.25" style="32" customWidth="1"/>
    <col min="11522" max="11522" width="17.3796296296296" style="32" customWidth="1"/>
    <col min="11523" max="11528" width="17.8796296296296" style="32" customWidth="1"/>
    <col min="11529" max="11776" width="9" style="32"/>
    <col min="11777" max="11777" width="12.25" style="32" customWidth="1"/>
    <col min="11778" max="11778" width="17.3796296296296" style="32" customWidth="1"/>
    <col min="11779" max="11784" width="17.8796296296296" style="32" customWidth="1"/>
    <col min="11785" max="12032" width="9" style="32"/>
    <col min="12033" max="12033" width="12.25" style="32" customWidth="1"/>
    <col min="12034" max="12034" width="17.3796296296296" style="32" customWidth="1"/>
    <col min="12035" max="12040" width="17.8796296296296" style="32" customWidth="1"/>
    <col min="12041" max="12288" width="9" style="32"/>
    <col min="12289" max="12289" width="12.25" style="32" customWidth="1"/>
    <col min="12290" max="12290" width="17.3796296296296" style="32" customWidth="1"/>
    <col min="12291" max="12296" width="17.8796296296296" style="32" customWidth="1"/>
    <col min="12297" max="12544" width="9" style="32"/>
    <col min="12545" max="12545" width="12.25" style="32" customWidth="1"/>
    <col min="12546" max="12546" width="17.3796296296296" style="32" customWidth="1"/>
    <col min="12547" max="12552" width="17.8796296296296" style="32" customWidth="1"/>
    <col min="12553" max="12800" width="9" style="32"/>
    <col min="12801" max="12801" width="12.25" style="32" customWidth="1"/>
    <col min="12802" max="12802" width="17.3796296296296" style="32" customWidth="1"/>
    <col min="12803" max="12808" width="17.8796296296296" style="32" customWidth="1"/>
    <col min="12809" max="13056" width="9" style="32"/>
    <col min="13057" max="13057" width="12.25" style="32" customWidth="1"/>
    <col min="13058" max="13058" width="17.3796296296296" style="32" customWidth="1"/>
    <col min="13059" max="13064" width="17.8796296296296" style="32" customWidth="1"/>
    <col min="13065" max="13312" width="9" style="32"/>
    <col min="13313" max="13313" width="12.25" style="32" customWidth="1"/>
    <col min="13314" max="13314" width="17.3796296296296" style="32" customWidth="1"/>
    <col min="13315" max="13320" width="17.8796296296296" style="32" customWidth="1"/>
    <col min="13321" max="13568" width="9" style="32"/>
    <col min="13569" max="13569" width="12.25" style="32" customWidth="1"/>
    <col min="13570" max="13570" width="17.3796296296296" style="32" customWidth="1"/>
    <col min="13571" max="13576" width="17.8796296296296" style="32" customWidth="1"/>
    <col min="13577" max="13824" width="9" style="32"/>
    <col min="13825" max="13825" width="12.25" style="32" customWidth="1"/>
    <col min="13826" max="13826" width="17.3796296296296" style="32" customWidth="1"/>
    <col min="13827" max="13832" width="17.8796296296296" style="32" customWidth="1"/>
    <col min="13833" max="14080" width="9" style="32"/>
    <col min="14081" max="14081" width="12.25" style="32" customWidth="1"/>
    <col min="14082" max="14082" width="17.3796296296296" style="32" customWidth="1"/>
    <col min="14083" max="14088" width="17.8796296296296" style="32" customWidth="1"/>
    <col min="14089" max="14336" width="9" style="32"/>
    <col min="14337" max="14337" width="12.25" style="32" customWidth="1"/>
    <col min="14338" max="14338" width="17.3796296296296" style="32" customWidth="1"/>
    <col min="14339" max="14344" width="17.8796296296296" style="32" customWidth="1"/>
    <col min="14345" max="14592" width="9" style="32"/>
    <col min="14593" max="14593" width="12.25" style="32" customWidth="1"/>
    <col min="14594" max="14594" width="17.3796296296296" style="32" customWidth="1"/>
    <col min="14595" max="14600" width="17.8796296296296" style="32" customWidth="1"/>
    <col min="14601" max="14848" width="9" style="32"/>
    <col min="14849" max="14849" width="12.25" style="32" customWidth="1"/>
    <col min="14850" max="14850" width="17.3796296296296" style="32" customWidth="1"/>
    <col min="14851" max="14856" width="17.8796296296296" style="32" customWidth="1"/>
    <col min="14857" max="15104" width="9" style="32"/>
    <col min="15105" max="15105" width="12.25" style="32" customWidth="1"/>
    <col min="15106" max="15106" width="17.3796296296296" style="32" customWidth="1"/>
    <col min="15107" max="15112" width="17.8796296296296" style="32" customWidth="1"/>
    <col min="15113" max="15360" width="9" style="32"/>
    <col min="15361" max="15361" width="12.25" style="32" customWidth="1"/>
    <col min="15362" max="15362" width="17.3796296296296" style="32" customWidth="1"/>
    <col min="15363" max="15368" width="17.8796296296296" style="32" customWidth="1"/>
    <col min="15369" max="15616" width="9" style="32"/>
    <col min="15617" max="15617" width="12.25" style="32" customWidth="1"/>
    <col min="15618" max="15618" width="17.3796296296296" style="32" customWidth="1"/>
    <col min="15619" max="15624" width="17.8796296296296" style="32" customWidth="1"/>
    <col min="15625" max="15872" width="9" style="32"/>
    <col min="15873" max="15873" width="12.25" style="32" customWidth="1"/>
    <col min="15874" max="15874" width="17.3796296296296" style="32" customWidth="1"/>
    <col min="15875" max="15880" width="17.8796296296296" style="32" customWidth="1"/>
    <col min="15881" max="16128" width="9" style="32"/>
    <col min="16129" max="16129" width="12.25" style="32" customWidth="1"/>
    <col min="16130" max="16130" width="17.3796296296296" style="32" customWidth="1"/>
    <col min="16131" max="16136" width="17.8796296296296" style="32" customWidth="1"/>
    <col min="16137" max="16384" width="9" style="32"/>
  </cols>
  <sheetData>
    <row r="1" s="11" customFormat="1" ht="27" customHeight="1" spans="1:8">
      <c r="A1" s="1" t="s">
        <v>1285</v>
      </c>
    </row>
    <row r="2" ht="24" spans="1:8">
      <c r="A2" s="33" t="s">
        <v>44</v>
      </c>
      <c r="B2" s="33"/>
      <c r="C2" s="33"/>
      <c r="D2" s="33"/>
      <c r="E2" s="33"/>
      <c r="F2" s="33"/>
      <c r="G2" s="33"/>
      <c r="H2" s="33"/>
    </row>
    <row r="3" ht="23.25" customHeight="1" spans="1:8">
      <c r="B3" s="34"/>
      <c r="C3" s="34"/>
      <c r="D3" s="34"/>
      <c r="E3" s="34"/>
      <c r="F3" s="34"/>
      <c r="G3" s="34"/>
      <c r="H3" s="35" t="s">
        <v>73</v>
      </c>
    </row>
    <row r="4" ht="31.5" customHeight="1" spans="1:8">
      <c r="A4" s="36" t="s">
        <v>1171</v>
      </c>
      <c r="B4" s="42" t="s">
        <v>81</v>
      </c>
      <c r="C4" s="42" t="s">
        <v>1286</v>
      </c>
      <c r="D4" s="42" t="s">
        <v>1287</v>
      </c>
      <c r="E4" s="36" t="s">
        <v>1277</v>
      </c>
      <c r="F4" s="36"/>
      <c r="G4" s="36" t="s">
        <v>1282</v>
      </c>
      <c r="H4" s="36"/>
    </row>
    <row r="5" ht="31.5" customHeight="1" spans="1:8">
      <c r="A5" s="36"/>
      <c r="B5" s="43"/>
      <c r="C5" s="43"/>
      <c r="D5" s="43"/>
      <c r="E5" s="36" t="s">
        <v>1288</v>
      </c>
      <c r="F5" s="36" t="s">
        <v>1289</v>
      </c>
      <c r="G5" s="36" t="s">
        <v>1290</v>
      </c>
      <c r="H5" s="36" t="s">
        <v>1291</v>
      </c>
    </row>
    <row r="6" ht="31.5" customHeight="1" spans="1:8">
      <c r="A6" s="36" t="s">
        <v>1045</v>
      </c>
      <c r="B6" s="37">
        <f t="shared" ref="B6:B16" si="0">C6+D6</f>
        <v>297763</v>
      </c>
      <c r="C6" s="38">
        <f t="shared" ref="C6:H6" si="1">C7+C8</f>
        <v>213613</v>
      </c>
      <c r="D6" s="38">
        <f t="shared" si="1"/>
        <v>84150</v>
      </c>
      <c r="E6" s="38">
        <f t="shared" si="1"/>
        <v>208963</v>
      </c>
      <c r="F6" s="38">
        <f t="shared" si="1"/>
        <v>47390</v>
      </c>
      <c r="G6" s="38">
        <f t="shared" si="1"/>
        <v>4650</v>
      </c>
      <c r="H6" s="38">
        <f t="shared" si="1"/>
        <v>36760</v>
      </c>
    </row>
    <row r="7" ht="31.5" customHeight="1" spans="1:8">
      <c r="A7" s="39" t="s">
        <v>1046</v>
      </c>
      <c r="B7" s="40">
        <f t="shared" si="0"/>
        <v>181334</v>
      </c>
      <c r="C7" s="41">
        <f t="shared" ref="C7:C16" si="2">E7+G7</f>
        <v>130942</v>
      </c>
      <c r="D7" s="41">
        <f t="shared" ref="D7:D16" si="3">F7+H7</f>
        <v>50392</v>
      </c>
      <c r="E7" s="41">
        <v>127751</v>
      </c>
      <c r="F7" s="41">
        <v>27959</v>
      </c>
      <c r="G7" s="41">
        <v>3191</v>
      </c>
      <c r="H7" s="41">
        <v>22433</v>
      </c>
    </row>
    <row r="8" ht="31.5" customHeight="1" spans="1:8">
      <c r="A8" s="36" t="s">
        <v>1047</v>
      </c>
      <c r="B8" s="37">
        <f t="shared" si="0"/>
        <v>116429</v>
      </c>
      <c r="C8" s="38">
        <f t="shared" ref="C8:H8" si="4">SUM(C9:C16)</f>
        <v>82671</v>
      </c>
      <c r="D8" s="38">
        <f t="shared" si="4"/>
        <v>33758</v>
      </c>
      <c r="E8" s="38">
        <f t="shared" si="4"/>
        <v>81212</v>
      </c>
      <c r="F8" s="38">
        <f t="shared" si="4"/>
        <v>19431</v>
      </c>
      <c r="G8" s="38">
        <f t="shared" si="4"/>
        <v>1459</v>
      </c>
      <c r="H8" s="38">
        <f t="shared" si="4"/>
        <v>14327</v>
      </c>
    </row>
    <row r="9" ht="31.5" customHeight="1" spans="1:8">
      <c r="A9" s="39" t="s">
        <v>1048</v>
      </c>
      <c r="B9" s="40">
        <f t="shared" si="0"/>
        <v>24400</v>
      </c>
      <c r="C9" s="41">
        <f t="shared" si="2"/>
        <v>17074</v>
      </c>
      <c r="D9" s="41">
        <f t="shared" si="3"/>
        <v>7326</v>
      </c>
      <c r="E9" s="41">
        <v>16153</v>
      </c>
      <c r="F9" s="41">
        <v>3663</v>
      </c>
      <c r="G9" s="41">
        <v>921</v>
      </c>
      <c r="H9" s="41">
        <v>3663</v>
      </c>
    </row>
    <row r="10" ht="31.5" customHeight="1" spans="1:8">
      <c r="A10" s="39" t="s">
        <v>1049</v>
      </c>
      <c r="B10" s="40">
        <f t="shared" si="0"/>
        <v>30302</v>
      </c>
      <c r="C10" s="41">
        <f t="shared" si="2"/>
        <v>22699</v>
      </c>
      <c r="D10" s="41">
        <f t="shared" si="3"/>
        <v>7603</v>
      </c>
      <c r="E10" s="41">
        <v>22161</v>
      </c>
      <c r="F10" s="41">
        <v>4936</v>
      </c>
      <c r="G10" s="41">
        <v>538</v>
      </c>
      <c r="H10" s="41">
        <v>2667</v>
      </c>
    </row>
    <row r="11" ht="31.5" customHeight="1" spans="1:8">
      <c r="A11" s="39" t="s">
        <v>1050</v>
      </c>
      <c r="B11" s="40">
        <f t="shared" si="0"/>
        <v>5275</v>
      </c>
      <c r="C11" s="41">
        <f t="shared" si="2"/>
        <v>2606</v>
      </c>
      <c r="D11" s="41">
        <f t="shared" si="3"/>
        <v>2669</v>
      </c>
      <c r="E11" s="41">
        <v>2606</v>
      </c>
      <c r="F11" s="41">
        <v>1443</v>
      </c>
      <c r="G11" s="41">
        <v>0</v>
      </c>
      <c r="H11" s="41">
        <v>1226</v>
      </c>
    </row>
    <row r="12" ht="31.5" customHeight="1" spans="1:8">
      <c r="A12" s="39" t="s">
        <v>1051</v>
      </c>
      <c r="B12" s="40">
        <f t="shared" si="0"/>
        <v>7587</v>
      </c>
      <c r="C12" s="41">
        <f t="shared" si="2"/>
        <v>2800</v>
      </c>
      <c r="D12" s="41">
        <f t="shared" si="3"/>
        <v>4787</v>
      </c>
      <c r="E12" s="41">
        <v>2800</v>
      </c>
      <c r="F12" s="41">
        <v>1392</v>
      </c>
      <c r="G12" s="41">
        <v>0</v>
      </c>
      <c r="H12" s="41">
        <v>3395</v>
      </c>
    </row>
    <row r="13" ht="31.5" customHeight="1" spans="1:8">
      <c r="A13" s="39" t="s">
        <v>1052</v>
      </c>
      <c r="B13" s="40">
        <f t="shared" si="0"/>
        <v>11097</v>
      </c>
      <c r="C13" s="41">
        <f t="shared" si="2"/>
        <v>8595</v>
      </c>
      <c r="D13" s="41">
        <f t="shared" si="3"/>
        <v>2502</v>
      </c>
      <c r="E13" s="41">
        <v>8595</v>
      </c>
      <c r="F13" s="41">
        <v>2006</v>
      </c>
      <c r="G13" s="41">
        <v>0</v>
      </c>
      <c r="H13" s="41">
        <v>496</v>
      </c>
    </row>
    <row r="14" ht="31.5" customHeight="1" spans="1:8">
      <c r="A14" s="39" t="s">
        <v>1053</v>
      </c>
      <c r="B14" s="40">
        <f t="shared" si="0"/>
        <v>3316</v>
      </c>
      <c r="C14" s="41">
        <f t="shared" si="2"/>
        <v>1627</v>
      </c>
      <c r="D14" s="41">
        <f t="shared" si="3"/>
        <v>1689</v>
      </c>
      <c r="E14" s="41">
        <v>1627</v>
      </c>
      <c r="F14" s="41">
        <v>1565</v>
      </c>
      <c r="G14" s="41">
        <v>0</v>
      </c>
      <c r="H14" s="41">
        <v>124</v>
      </c>
    </row>
    <row r="15" ht="31.5" customHeight="1" spans="1:8">
      <c r="A15" s="39" t="s">
        <v>1054</v>
      </c>
      <c r="B15" s="40">
        <f t="shared" si="0"/>
        <v>26407</v>
      </c>
      <c r="C15" s="41">
        <f t="shared" si="2"/>
        <v>22875</v>
      </c>
      <c r="D15" s="41">
        <f t="shared" si="3"/>
        <v>3532</v>
      </c>
      <c r="E15" s="41">
        <v>22875</v>
      </c>
      <c r="F15" s="41">
        <v>2435</v>
      </c>
      <c r="G15" s="41">
        <v>0</v>
      </c>
      <c r="H15" s="41">
        <v>1097</v>
      </c>
    </row>
    <row r="16" ht="31.5" customHeight="1" spans="1:8">
      <c r="A16" s="39" t="s">
        <v>1055</v>
      </c>
      <c r="B16" s="40">
        <f t="shared" si="0"/>
        <v>8045</v>
      </c>
      <c r="C16" s="41">
        <f t="shared" si="2"/>
        <v>4395</v>
      </c>
      <c r="D16" s="41">
        <f t="shared" si="3"/>
        <v>3650</v>
      </c>
      <c r="E16" s="41">
        <v>4395</v>
      </c>
      <c r="F16" s="41">
        <v>1991</v>
      </c>
      <c r="G16" s="41">
        <v>0</v>
      </c>
      <c r="H16" s="41">
        <v>1659</v>
      </c>
    </row>
    <row r="17" ht="15.6" spans="1:2">
      <c r="A17" s="34"/>
      <c r="B17" s="34"/>
    </row>
  </sheetData>
  <mergeCells count="7">
    <mergeCell ref="A2:H2"/>
    <mergeCell ref="E4:F4"/>
    <mergeCell ref="G4:H4"/>
    <mergeCell ref="A4:A5"/>
    <mergeCell ref="B4:B5"/>
    <mergeCell ref="C4:C5"/>
    <mergeCell ref="D4:D5"/>
  </mergeCells>
  <printOptions horizontalCentered="1"/>
  <pageMargins left="0.984027777777778" right="0.700694444444445" top="0.751388888888889" bottom="0.751388888888889" header="0.297916666666667" footer="0.297916666666667"/>
  <pageSetup paperSize="9" scale="95" orientation="landscape" horizontalDpi="600"/>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7"/>
  <sheetViews>
    <sheetView workbookViewId="0">
      <selection activeCell="A1" sqref="A1"/>
    </sheetView>
  </sheetViews>
  <sheetFormatPr defaultColWidth="9" defaultRowHeight="13.8" outlineLevelCol="7"/>
  <cols>
    <col min="1" max="1" width="12.25" style="32" customWidth="1"/>
    <col min="2" max="2" width="17.3796296296296" style="32" customWidth="1"/>
    <col min="3" max="8" width="17.8796296296296" style="32" customWidth="1"/>
    <col min="9" max="256" width="9" style="32"/>
    <col min="257" max="257" width="12.25" style="32" customWidth="1"/>
    <col min="258" max="258" width="17.3796296296296" style="32" customWidth="1"/>
    <col min="259" max="264" width="17.8796296296296" style="32" customWidth="1"/>
    <col min="265" max="512" width="9" style="32"/>
    <col min="513" max="513" width="12.25" style="32" customWidth="1"/>
    <col min="514" max="514" width="17.3796296296296" style="32" customWidth="1"/>
    <col min="515" max="520" width="17.8796296296296" style="32" customWidth="1"/>
    <col min="521" max="768" width="9" style="32"/>
    <col min="769" max="769" width="12.25" style="32" customWidth="1"/>
    <col min="770" max="770" width="17.3796296296296" style="32" customWidth="1"/>
    <col min="771" max="776" width="17.8796296296296" style="32" customWidth="1"/>
    <col min="777" max="1024" width="9" style="32"/>
    <col min="1025" max="1025" width="12.25" style="32" customWidth="1"/>
    <col min="1026" max="1026" width="17.3796296296296" style="32" customWidth="1"/>
    <col min="1027" max="1032" width="17.8796296296296" style="32" customWidth="1"/>
    <col min="1033" max="1280" width="9" style="32"/>
    <col min="1281" max="1281" width="12.25" style="32" customWidth="1"/>
    <col min="1282" max="1282" width="17.3796296296296" style="32" customWidth="1"/>
    <col min="1283" max="1288" width="17.8796296296296" style="32" customWidth="1"/>
    <col min="1289" max="1536" width="9" style="32"/>
    <col min="1537" max="1537" width="12.25" style="32" customWidth="1"/>
    <col min="1538" max="1538" width="17.3796296296296" style="32" customWidth="1"/>
    <col min="1539" max="1544" width="17.8796296296296" style="32" customWidth="1"/>
    <col min="1545" max="1792" width="9" style="32"/>
    <col min="1793" max="1793" width="12.25" style="32" customWidth="1"/>
    <col min="1794" max="1794" width="17.3796296296296" style="32" customWidth="1"/>
    <col min="1795" max="1800" width="17.8796296296296" style="32" customWidth="1"/>
    <col min="1801" max="2048" width="9" style="32"/>
    <col min="2049" max="2049" width="12.25" style="32" customWidth="1"/>
    <col min="2050" max="2050" width="17.3796296296296" style="32" customWidth="1"/>
    <col min="2051" max="2056" width="17.8796296296296" style="32" customWidth="1"/>
    <col min="2057" max="2304" width="9" style="32"/>
    <col min="2305" max="2305" width="12.25" style="32" customWidth="1"/>
    <col min="2306" max="2306" width="17.3796296296296" style="32" customWidth="1"/>
    <col min="2307" max="2312" width="17.8796296296296" style="32" customWidth="1"/>
    <col min="2313" max="2560" width="9" style="32"/>
    <col min="2561" max="2561" width="12.25" style="32" customWidth="1"/>
    <col min="2562" max="2562" width="17.3796296296296" style="32" customWidth="1"/>
    <col min="2563" max="2568" width="17.8796296296296" style="32" customWidth="1"/>
    <col min="2569" max="2816" width="9" style="32"/>
    <col min="2817" max="2817" width="12.25" style="32" customWidth="1"/>
    <col min="2818" max="2818" width="17.3796296296296" style="32" customWidth="1"/>
    <col min="2819" max="2824" width="17.8796296296296" style="32" customWidth="1"/>
    <col min="2825" max="3072" width="9" style="32"/>
    <col min="3073" max="3073" width="12.25" style="32" customWidth="1"/>
    <col min="3074" max="3074" width="17.3796296296296" style="32" customWidth="1"/>
    <col min="3075" max="3080" width="17.8796296296296" style="32" customWidth="1"/>
    <col min="3081" max="3328" width="9" style="32"/>
    <col min="3329" max="3329" width="12.25" style="32" customWidth="1"/>
    <col min="3330" max="3330" width="17.3796296296296" style="32" customWidth="1"/>
    <col min="3331" max="3336" width="17.8796296296296" style="32" customWidth="1"/>
    <col min="3337" max="3584" width="9" style="32"/>
    <col min="3585" max="3585" width="12.25" style="32" customWidth="1"/>
    <col min="3586" max="3586" width="17.3796296296296" style="32" customWidth="1"/>
    <col min="3587" max="3592" width="17.8796296296296" style="32" customWidth="1"/>
    <col min="3593" max="3840" width="9" style="32"/>
    <col min="3841" max="3841" width="12.25" style="32" customWidth="1"/>
    <col min="3842" max="3842" width="17.3796296296296" style="32" customWidth="1"/>
    <col min="3843" max="3848" width="17.8796296296296" style="32" customWidth="1"/>
    <col min="3849" max="4096" width="9" style="32"/>
    <col min="4097" max="4097" width="12.25" style="32" customWidth="1"/>
    <col min="4098" max="4098" width="17.3796296296296" style="32" customWidth="1"/>
    <col min="4099" max="4104" width="17.8796296296296" style="32" customWidth="1"/>
    <col min="4105" max="4352" width="9" style="32"/>
    <col min="4353" max="4353" width="12.25" style="32" customWidth="1"/>
    <col min="4354" max="4354" width="17.3796296296296" style="32" customWidth="1"/>
    <col min="4355" max="4360" width="17.8796296296296" style="32" customWidth="1"/>
    <col min="4361" max="4608" width="9" style="32"/>
    <col min="4609" max="4609" width="12.25" style="32" customWidth="1"/>
    <col min="4610" max="4610" width="17.3796296296296" style="32" customWidth="1"/>
    <col min="4611" max="4616" width="17.8796296296296" style="32" customWidth="1"/>
    <col min="4617" max="4864" width="9" style="32"/>
    <col min="4865" max="4865" width="12.25" style="32" customWidth="1"/>
    <col min="4866" max="4866" width="17.3796296296296" style="32" customWidth="1"/>
    <col min="4867" max="4872" width="17.8796296296296" style="32" customWidth="1"/>
    <col min="4873" max="5120" width="9" style="32"/>
    <col min="5121" max="5121" width="12.25" style="32" customWidth="1"/>
    <col min="5122" max="5122" width="17.3796296296296" style="32" customWidth="1"/>
    <col min="5123" max="5128" width="17.8796296296296" style="32" customWidth="1"/>
    <col min="5129" max="5376" width="9" style="32"/>
    <col min="5377" max="5377" width="12.25" style="32" customWidth="1"/>
    <col min="5378" max="5378" width="17.3796296296296" style="32" customWidth="1"/>
    <col min="5379" max="5384" width="17.8796296296296" style="32" customWidth="1"/>
    <col min="5385" max="5632" width="9" style="32"/>
    <col min="5633" max="5633" width="12.25" style="32" customWidth="1"/>
    <col min="5634" max="5634" width="17.3796296296296" style="32" customWidth="1"/>
    <col min="5635" max="5640" width="17.8796296296296" style="32" customWidth="1"/>
    <col min="5641" max="5888" width="9" style="32"/>
    <col min="5889" max="5889" width="12.25" style="32" customWidth="1"/>
    <col min="5890" max="5890" width="17.3796296296296" style="32" customWidth="1"/>
    <col min="5891" max="5896" width="17.8796296296296" style="32" customWidth="1"/>
    <col min="5897" max="6144" width="9" style="32"/>
    <col min="6145" max="6145" width="12.25" style="32" customWidth="1"/>
    <col min="6146" max="6146" width="17.3796296296296" style="32" customWidth="1"/>
    <col min="6147" max="6152" width="17.8796296296296" style="32" customWidth="1"/>
    <col min="6153" max="6400" width="9" style="32"/>
    <col min="6401" max="6401" width="12.25" style="32" customWidth="1"/>
    <col min="6402" max="6402" width="17.3796296296296" style="32" customWidth="1"/>
    <col min="6403" max="6408" width="17.8796296296296" style="32" customWidth="1"/>
    <col min="6409" max="6656" width="9" style="32"/>
    <col min="6657" max="6657" width="12.25" style="32" customWidth="1"/>
    <col min="6658" max="6658" width="17.3796296296296" style="32" customWidth="1"/>
    <col min="6659" max="6664" width="17.8796296296296" style="32" customWidth="1"/>
    <col min="6665" max="6912" width="9" style="32"/>
    <col min="6913" max="6913" width="12.25" style="32" customWidth="1"/>
    <col min="6914" max="6914" width="17.3796296296296" style="32" customWidth="1"/>
    <col min="6915" max="6920" width="17.8796296296296" style="32" customWidth="1"/>
    <col min="6921" max="7168" width="9" style="32"/>
    <col min="7169" max="7169" width="12.25" style="32" customWidth="1"/>
    <col min="7170" max="7170" width="17.3796296296296" style="32" customWidth="1"/>
    <col min="7171" max="7176" width="17.8796296296296" style="32" customWidth="1"/>
    <col min="7177" max="7424" width="9" style="32"/>
    <col min="7425" max="7425" width="12.25" style="32" customWidth="1"/>
    <col min="7426" max="7426" width="17.3796296296296" style="32" customWidth="1"/>
    <col min="7427" max="7432" width="17.8796296296296" style="32" customWidth="1"/>
    <col min="7433" max="7680" width="9" style="32"/>
    <col min="7681" max="7681" width="12.25" style="32" customWidth="1"/>
    <col min="7682" max="7682" width="17.3796296296296" style="32" customWidth="1"/>
    <col min="7683" max="7688" width="17.8796296296296" style="32" customWidth="1"/>
    <col min="7689" max="7936" width="9" style="32"/>
    <col min="7937" max="7937" width="12.25" style="32" customWidth="1"/>
    <col min="7938" max="7938" width="17.3796296296296" style="32" customWidth="1"/>
    <col min="7939" max="7944" width="17.8796296296296" style="32" customWidth="1"/>
    <col min="7945" max="8192" width="9" style="32"/>
    <col min="8193" max="8193" width="12.25" style="32" customWidth="1"/>
    <col min="8194" max="8194" width="17.3796296296296" style="32" customWidth="1"/>
    <col min="8195" max="8200" width="17.8796296296296" style="32" customWidth="1"/>
    <col min="8201" max="8448" width="9" style="32"/>
    <col min="8449" max="8449" width="12.25" style="32" customWidth="1"/>
    <col min="8450" max="8450" width="17.3796296296296" style="32" customWidth="1"/>
    <col min="8451" max="8456" width="17.8796296296296" style="32" customWidth="1"/>
    <col min="8457" max="8704" width="9" style="32"/>
    <col min="8705" max="8705" width="12.25" style="32" customWidth="1"/>
    <col min="8706" max="8706" width="17.3796296296296" style="32" customWidth="1"/>
    <col min="8707" max="8712" width="17.8796296296296" style="32" customWidth="1"/>
    <col min="8713" max="8960" width="9" style="32"/>
    <col min="8961" max="8961" width="12.25" style="32" customWidth="1"/>
    <col min="8962" max="8962" width="17.3796296296296" style="32" customWidth="1"/>
    <col min="8963" max="8968" width="17.8796296296296" style="32" customWidth="1"/>
    <col min="8969" max="9216" width="9" style="32"/>
    <col min="9217" max="9217" width="12.25" style="32" customWidth="1"/>
    <col min="9218" max="9218" width="17.3796296296296" style="32" customWidth="1"/>
    <col min="9219" max="9224" width="17.8796296296296" style="32" customWidth="1"/>
    <col min="9225" max="9472" width="9" style="32"/>
    <col min="9473" max="9473" width="12.25" style="32" customWidth="1"/>
    <col min="9474" max="9474" width="17.3796296296296" style="32" customWidth="1"/>
    <col min="9475" max="9480" width="17.8796296296296" style="32" customWidth="1"/>
    <col min="9481" max="9728" width="9" style="32"/>
    <col min="9729" max="9729" width="12.25" style="32" customWidth="1"/>
    <col min="9730" max="9730" width="17.3796296296296" style="32" customWidth="1"/>
    <col min="9731" max="9736" width="17.8796296296296" style="32" customWidth="1"/>
    <col min="9737" max="9984" width="9" style="32"/>
    <col min="9985" max="9985" width="12.25" style="32" customWidth="1"/>
    <col min="9986" max="9986" width="17.3796296296296" style="32" customWidth="1"/>
    <col min="9987" max="9992" width="17.8796296296296" style="32" customWidth="1"/>
    <col min="9993" max="10240" width="9" style="32"/>
    <col min="10241" max="10241" width="12.25" style="32" customWidth="1"/>
    <col min="10242" max="10242" width="17.3796296296296" style="32" customWidth="1"/>
    <col min="10243" max="10248" width="17.8796296296296" style="32" customWidth="1"/>
    <col min="10249" max="10496" width="9" style="32"/>
    <col min="10497" max="10497" width="12.25" style="32" customWidth="1"/>
    <col min="10498" max="10498" width="17.3796296296296" style="32" customWidth="1"/>
    <col min="10499" max="10504" width="17.8796296296296" style="32" customWidth="1"/>
    <col min="10505" max="10752" width="9" style="32"/>
    <col min="10753" max="10753" width="12.25" style="32" customWidth="1"/>
    <col min="10754" max="10754" width="17.3796296296296" style="32" customWidth="1"/>
    <col min="10755" max="10760" width="17.8796296296296" style="32" customWidth="1"/>
    <col min="10761" max="11008" width="9" style="32"/>
    <col min="11009" max="11009" width="12.25" style="32" customWidth="1"/>
    <col min="11010" max="11010" width="17.3796296296296" style="32" customWidth="1"/>
    <col min="11011" max="11016" width="17.8796296296296" style="32" customWidth="1"/>
    <col min="11017" max="11264" width="9" style="32"/>
    <col min="11265" max="11265" width="12.25" style="32" customWidth="1"/>
    <col min="11266" max="11266" width="17.3796296296296" style="32" customWidth="1"/>
    <col min="11267" max="11272" width="17.8796296296296" style="32" customWidth="1"/>
    <col min="11273" max="11520" width="9" style="32"/>
    <col min="11521" max="11521" width="12.25" style="32" customWidth="1"/>
    <col min="11522" max="11522" width="17.3796296296296" style="32" customWidth="1"/>
    <col min="11523" max="11528" width="17.8796296296296" style="32" customWidth="1"/>
    <col min="11529" max="11776" width="9" style="32"/>
    <col min="11777" max="11777" width="12.25" style="32" customWidth="1"/>
    <col min="11778" max="11778" width="17.3796296296296" style="32" customWidth="1"/>
    <col min="11779" max="11784" width="17.8796296296296" style="32" customWidth="1"/>
    <col min="11785" max="12032" width="9" style="32"/>
    <col min="12033" max="12033" width="12.25" style="32" customWidth="1"/>
    <col min="12034" max="12034" width="17.3796296296296" style="32" customWidth="1"/>
    <col min="12035" max="12040" width="17.8796296296296" style="32" customWidth="1"/>
    <col min="12041" max="12288" width="9" style="32"/>
    <col min="12289" max="12289" width="12.25" style="32" customWidth="1"/>
    <col min="12290" max="12290" width="17.3796296296296" style="32" customWidth="1"/>
    <col min="12291" max="12296" width="17.8796296296296" style="32" customWidth="1"/>
    <col min="12297" max="12544" width="9" style="32"/>
    <col min="12545" max="12545" width="12.25" style="32" customWidth="1"/>
    <col min="12546" max="12546" width="17.3796296296296" style="32" customWidth="1"/>
    <col min="12547" max="12552" width="17.8796296296296" style="32" customWidth="1"/>
    <col min="12553" max="12800" width="9" style="32"/>
    <col min="12801" max="12801" width="12.25" style="32" customWidth="1"/>
    <col min="12802" max="12802" width="17.3796296296296" style="32" customWidth="1"/>
    <col min="12803" max="12808" width="17.8796296296296" style="32" customWidth="1"/>
    <col min="12809" max="13056" width="9" style="32"/>
    <col min="13057" max="13057" width="12.25" style="32" customWidth="1"/>
    <col min="13058" max="13058" width="17.3796296296296" style="32" customWidth="1"/>
    <col min="13059" max="13064" width="17.8796296296296" style="32" customWidth="1"/>
    <col min="13065" max="13312" width="9" style="32"/>
    <col min="13313" max="13313" width="12.25" style="32" customWidth="1"/>
    <col min="13314" max="13314" width="17.3796296296296" style="32" customWidth="1"/>
    <col min="13315" max="13320" width="17.8796296296296" style="32" customWidth="1"/>
    <col min="13321" max="13568" width="9" style="32"/>
    <col min="13569" max="13569" width="12.25" style="32" customWidth="1"/>
    <col min="13570" max="13570" width="17.3796296296296" style="32" customWidth="1"/>
    <col min="13571" max="13576" width="17.8796296296296" style="32" customWidth="1"/>
    <col min="13577" max="13824" width="9" style="32"/>
    <col min="13825" max="13825" width="12.25" style="32" customWidth="1"/>
    <col min="13826" max="13826" width="17.3796296296296" style="32" customWidth="1"/>
    <col min="13827" max="13832" width="17.8796296296296" style="32" customWidth="1"/>
    <col min="13833" max="14080" width="9" style="32"/>
    <col min="14081" max="14081" width="12.25" style="32" customWidth="1"/>
    <col min="14082" max="14082" width="17.3796296296296" style="32" customWidth="1"/>
    <col min="14083" max="14088" width="17.8796296296296" style="32" customWidth="1"/>
    <col min="14089" max="14336" width="9" style="32"/>
    <col min="14337" max="14337" width="12.25" style="32" customWidth="1"/>
    <col min="14338" max="14338" width="17.3796296296296" style="32" customWidth="1"/>
    <col min="14339" max="14344" width="17.8796296296296" style="32" customWidth="1"/>
    <col min="14345" max="14592" width="9" style="32"/>
    <col min="14593" max="14593" width="12.25" style="32" customWidth="1"/>
    <col min="14594" max="14594" width="17.3796296296296" style="32" customWidth="1"/>
    <col min="14595" max="14600" width="17.8796296296296" style="32" customWidth="1"/>
    <col min="14601" max="14848" width="9" style="32"/>
    <col min="14849" max="14849" width="12.25" style="32" customWidth="1"/>
    <col min="14850" max="14850" width="17.3796296296296" style="32" customWidth="1"/>
    <col min="14851" max="14856" width="17.8796296296296" style="32" customWidth="1"/>
    <col min="14857" max="15104" width="9" style="32"/>
    <col min="15105" max="15105" width="12.25" style="32" customWidth="1"/>
    <col min="15106" max="15106" width="17.3796296296296" style="32" customWidth="1"/>
    <col min="15107" max="15112" width="17.8796296296296" style="32" customWidth="1"/>
    <col min="15113" max="15360" width="9" style="32"/>
    <col min="15361" max="15361" width="12.25" style="32" customWidth="1"/>
    <col min="15362" max="15362" width="17.3796296296296" style="32" customWidth="1"/>
    <col min="15363" max="15368" width="17.8796296296296" style="32" customWidth="1"/>
    <col min="15369" max="15616" width="9" style="32"/>
    <col min="15617" max="15617" width="12.25" style="32" customWidth="1"/>
    <col min="15618" max="15618" width="17.3796296296296" style="32" customWidth="1"/>
    <col min="15619" max="15624" width="17.8796296296296" style="32" customWidth="1"/>
    <col min="15625" max="15872" width="9" style="32"/>
    <col min="15873" max="15873" width="12.25" style="32" customWidth="1"/>
    <col min="15874" max="15874" width="17.3796296296296" style="32" customWidth="1"/>
    <col min="15875" max="15880" width="17.8796296296296" style="32" customWidth="1"/>
    <col min="15881" max="16128" width="9" style="32"/>
    <col min="16129" max="16129" width="12.25" style="32" customWidth="1"/>
    <col min="16130" max="16130" width="17.3796296296296" style="32" customWidth="1"/>
    <col min="16131" max="16136" width="17.8796296296296" style="32" customWidth="1"/>
    <col min="16137" max="16384" width="9" style="32"/>
  </cols>
  <sheetData>
    <row r="1" ht="17.4" spans="1:8">
      <c r="A1" s="1" t="s">
        <v>1292</v>
      </c>
    </row>
    <row r="2" ht="27" customHeight="1" spans="1:8">
      <c r="A2" s="33" t="s">
        <v>45</v>
      </c>
      <c r="B2" s="33"/>
      <c r="C2" s="33"/>
      <c r="D2" s="33"/>
      <c r="E2" s="33"/>
      <c r="F2" s="33"/>
      <c r="G2" s="33"/>
      <c r="H2" s="33"/>
    </row>
    <row r="3" ht="24" customHeight="1" spans="1:8">
      <c r="B3" s="34"/>
      <c r="C3" s="34"/>
      <c r="D3" s="34"/>
      <c r="E3" s="34"/>
      <c r="F3" s="34"/>
      <c r="G3" s="34"/>
      <c r="H3" s="35" t="s">
        <v>73</v>
      </c>
    </row>
    <row r="4" ht="27" customHeight="1" spans="1:8">
      <c r="A4" s="36" t="s">
        <v>1171</v>
      </c>
      <c r="B4" s="36" t="s">
        <v>81</v>
      </c>
      <c r="C4" s="36" t="s">
        <v>1293</v>
      </c>
      <c r="D4" s="36" t="s">
        <v>1294</v>
      </c>
      <c r="E4" s="36" t="s">
        <v>1277</v>
      </c>
      <c r="F4" s="36"/>
      <c r="G4" s="36" t="s">
        <v>1282</v>
      </c>
      <c r="H4" s="36"/>
    </row>
    <row r="5" ht="27" customHeight="1" spans="1:8">
      <c r="A5" s="36"/>
      <c r="B5" s="36"/>
      <c r="C5" s="36"/>
      <c r="D5" s="36"/>
      <c r="E5" s="36" t="s">
        <v>1288</v>
      </c>
      <c r="F5" s="36" t="s">
        <v>1289</v>
      </c>
      <c r="G5" s="36" t="s">
        <v>1290</v>
      </c>
      <c r="H5" s="36" t="s">
        <v>1291</v>
      </c>
    </row>
    <row r="6" ht="27" customHeight="1" spans="1:8">
      <c r="A6" s="36" t="s">
        <v>1045</v>
      </c>
      <c r="B6" s="37">
        <f t="shared" ref="B6:B16" si="0">C6+D6</f>
        <v>275913</v>
      </c>
      <c r="C6" s="38">
        <f t="shared" ref="C6:H6" si="1">C7+C8</f>
        <v>191484</v>
      </c>
      <c r="D6" s="38">
        <f t="shared" si="1"/>
        <v>84429</v>
      </c>
      <c r="E6" s="38">
        <f t="shared" si="1"/>
        <v>182398</v>
      </c>
      <c r="F6" s="38">
        <f t="shared" si="1"/>
        <v>43718</v>
      </c>
      <c r="G6" s="38">
        <f t="shared" si="1"/>
        <v>9086</v>
      </c>
      <c r="H6" s="38">
        <f t="shared" si="1"/>
        <v>40711</v>
      </c>
    </row>
    <row r="7" ht="27" customHeight="1" spans="1:8">
      <c r="A7" s="39" t="s">
        <v>1046</v>
      </c>
      <c r="B7" s="40">
        <f t="shared" si="0"/>
        <v>201284</v>
      </c>
      <c r="C7" s="41">
        <f t="shared" ref="C7:C16" si="2">E7+G7</f>
        <v>152203</v>
      </c>
      <c r="D7" s="41">
        <f t="shared" ref="D7:D16" si="3">F7+H7</f>
        <v>49081</v>
      </c>
      <c r="E7" s="41">
        <v>145280</v>
      </c>
      <c r="F7" s="41">
        <v>25917</v>
      </c>
      <c r="G7" s="41">
        <v>6923</v>
      </c>
      <c r="H7" s="41">
        <v>23164</v>
      </c>
    </row>
    <row r="8" ht="27" customHeight="1" spans="1:8">
      <c r="A8" s="36" t="s">
        <v>1047</v>
      </c>
      <c r="B8" s="37">
        <f t="shared" si="0"/>
        <v>74629</v>
      </c>
      <c r="C8" s="38">
        <f t="shared" ref="C8:H8" si="4">SUM(C9:C16)</f>
        <v>39281</v>
      </c>
      <c r="D8" s="38">
        <f t="shared" si="4"/>
        <v>35348</v>
      </c>
      <c r="E8" s="38">
        <f t="shared" si="4"/>
        <v>37118</v>
      </c>
      <c r="F8" s="38">
        <f t="shared" si="4"/>
        <v>17801</v>
      </c>
      <c r="G8" s="38">
        <f t="shared" si="4"/>
        <v>2163</v>
      </c>
      <c r="H8" s="38">
        <f t="shared" si="4"/>
        <v>17547</v>
      </c>
    </row>
    <row r="9" ht="27" customHeight="1" spans="1:8">
      <c r="A9" s="39" t="s">
        <v>1048</v>
      </c>
      <c r="B9" s="40">
        <f t="shared" si="0"/>
        <v>9472</v>
      </c>
      <c r="C9" s="41">
        <f t="shared" si="2"/>
        <v>1264</v>
      </c>
      <c r="D9" s="41">
        <f t="shared" si="3"/>
        <v>8208</v>
      </c>
      <c r="E9" s="41">
        <v>1264</v>
      </c>
      <c r="F9" s="41">
        <v>3177</v>
      </c>
      <c r="G9" s="41">
        <v>0</v>
      </c>
      <c r="H9" s="41">
        <v>5031</v>
      </c>
    </row>
    <row r="10" ht="27" customHeight="1" spans="1:8">
      <c r="A10" s="39" t="s">
        <v>1049</v>
      </c>
      <c r="B10" s="40">
        <f t="shared" si="0"/>
        <v>15890</v>
      </c>
      <c r="C10" s="41">
        <f t="shared" si="2"/>
        <v>8197</v>
      </c>
      <c r="D10" s="41">
        <f t="shared" si="3"/>
        <v>7693</v>
      </c>
      <c r="E10" s="41">
        <v>6034</v>
      </c>
      <c r="F10" s="41">
        <v>4482</v>
      </c>
      <c r="G10" s="41">
        <v>2163</v>
      </c>
      <c r="H10" s="41">
        <v>3211</v>
      </c>
    </row>
    <row r="11" ht="27" customHeight="1" spans="1:8">
      <c r="A11" s="39" t="s">
        <v>1050</v>
      </c>
      <c r="B11" s="40">
        <f t="shared" si="0"/>
        <v>2714</v>
      </c>
      <c r="C11" s="41">
        <f t="shared" si="2"/>
        <v>0</v>
      </c>
      <c r="D11" s="41">
        <f t="shared" si="3"/>
        <v>2714</v>
      </c>
      <c r="E11" s="41">
        <v>0</v>
      </c>
      <c r="F11" s="41">
        <v>1386</v>
      </c>
      <c r="G11" s="41">
        <v>0</v>
      </c>
      <c r="H11" s="41">
        <v>1328</v>
      </c>
    </row>
    <row r="12" ht="27" customHeight="1" spans="1:8">
      <c r="A12" s="39" t="s">
        <v>1051</v>
      </c>
      <c r="B12" s="40">
        <f t="shared" si="0"/>
        <v>7962</v>
      </c>
      <c r="C12" s="41">
        <f t="shared" si="2"/>
        <v>2700</v>
      </c>
      <c r="D12" s="41">
        <f t="shared" si="3"/>
        <v>5262</v>
      </c>
      <c r="E12" s="41">
        <v>2700</v>
      </c>
      <c r="F12" s="41">
        <v>1474</v>
      </c>
      <c r="G12" s="41">
        <v>0</v>
      </c>
      <c r="H12" s="41">
        <v>3788</v>
      </c>
    </row>
    <row r="13" ht="27" customHeight="1" spans="1:8">
      <c r="A13" s="39" t="s">
        <v>1052</v>
      </c>
      <c r="B13" s="40">
        <f t="shared" si="0"/>
        <v>8134</v>
      </c>
      <c r="C13" s="41">
        <f t="shared" si="2"/>
        <v>5560</v>
      </c>
      <c r="D13" s="41">
        <f t="shared" si="3"/>
        <v>2574</v>
      </c>
      <c r="E13" s="41">
        <v>5560</v>
      </c>
      <c r="F13" s="41">
        <v>1946</v>
      </c>
      <c r="G13" s="41">
        <v>0</v>
      </c>
      <c r="H13" s="41">
        <v>628</v>
      </c>
    </row>
    <row r="14" ht="27" customHeight="1" spans="1:8">
      <c r="A14" s="39" t="s">
        <v>1053</v>
      </c>
      <c r="B14" s="40">
        <f t="shared" si="0"/>
        <v>1826</v>
      </c>
      <c r="C14" s="41">
        <f t="shared" si="2"/>
        <v>0</v>
      </c>
      <c r="D14" s="41">
        <f t="shared" si="3"/>
        <v>1826</v>
      </c>
      <c r="E14" s="41">
        <v>0</v>
      </c>
      <c r="F14" s="41">
        <v>1525</v>
      </c>
      <c r="G14" s="41">
        <v>0</v>
      </c>
      <c r="H14" s="41">
        <v>301</v>
      </c>
    </row>
    <row r="15" ht="27" customHeight="1" spans="1:8">
      <c r="A15" s="39" t="s">
        <v>1054</v>
      </c>
      <c r="B15" s="40">
        <f t="shared" si="0"/>
        <v>5174</v>
      </c>
      <c r="C15" s="41">
        <f t="shared" si="2"/>
        <v>1821</v>
      </c>
      <c r="D15" s="41">
        <f t="shared" si="3"/>
        <v>3353</v>
      </c>
      <c r="E15" s="41">
        <v>1821</v>
      </c>
      <c r="F15" s="41">
        <v>1977</v>
      </c>
      <c r="G15" s="41">
        <v>0</v>
      </c>
      <c r="H15" s="41">
        <v>1376</v>
      </c>
    </row>
    <row r="16" ht="27" customHeight="1" spans="1:8">
      <c r="A16" s="39" t="s">
        <v>1055</v>
      </c>
      <c r="B16" s="40">
        <f t="shared" si="0"/>
        <v>23457</v>
      </c>
      <c r="C16" s="41">
        <f t="shared" si="2"/>
        <v>19739</v>
      </c>
      <c r="D16" s="41">
        <f t="shared" si="3"/>
        <v>3718</v>
      </c>
      <c r="E16" s="41">
        <v>19739</v>
      </c>
      <c r="F16" s="41">
        <v>1834</v>
      </c>
      <c r="G16" s="41">
        <v>0</v>
      </c>
      <c r="H16" s="41">
        <v>1884</v>
      </c>
    </row>
    <row r="17" ht="15.6" spans="1:2">
      <c r="A17" s="34"/>
      <c r="B17" s="34"/>
    </row>
  </sheetData>
  <mergeCells count="7">
    <mergeCell ref="A2:H2"/>
    <mergeCell ref="E4:F4"/>
    <mergeCell ref="G4:H4"/>
    <mergeCell ref="A4:A5"/>
    <mergeCell ref="B4:B5"/>
    <mergeCell ref="C4:C5"/>
    <mergeCell ref="D4:D5"/>
  </mergeCells>
  <printOptions horizontalCentered="1"/>
  <pageMargins left="0.984027777777778" right="0.700694444444445" top="0.751388888888889" bottom="0.751388888888889" header="0.297916666666667" footer="0.297916666666667"/>
  <pageSetup paperSize="9" scale="95" orientation="landscape" horizontalDpi="600"/>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7"/>
  <sheetViews>
    <sheetView workbookViewId="0">
      <pane ySplit="4" topLeftCell="A5" activePane="bottomLeft" state="frozen"/>
      <selection/>
      <selection pane="bottomLeft" activeCell="A1" sqref="A1"/>
    </sheetView>
  </sheetViews>
  <sheetFormatPr defaultColWidth="9" defaultRowHeight="13.8"/>
  <cols>
    <col min="1" max="1" width="9.5" style="11" customWidth="1"/>
    <col min="2" max="3" width="8.5" style="11" customWidth="1"/>
    <col min="4" max="4" width="15" style="11" customWidth="1"/>
    <col min="5" max="5" width="8.5" style="12" customWidth="1"/>
    <col min="6" max="6" width="28.75" style="11" customWidth="1"/>
    <col min="7" max="7" width="9.37962962962963" style="11" customWidth="1"/>
    <col min="8" max="8" width="12.25" style="12" customWidth="1"/>
    <col min="9" max="9" width="6.75" style="12" customWidth="1"/>
    <col min="10" max="10" width="12.75" style="11" customWidth="1"/>
    <col min="11" max="11" width="9.12962962962963" style="11" customWidth="1"/>
    <col min="12" max="12" width="31.3796296296296" style="11" customWidth="1"/>
    <col min="13" max="256" width="9" style="11"/>
    <col min="257" max="257" width="12.25" style="11" customWidth="1"/>
    <col min="258" max="258" width="17.3796296296296" style="11" customWidth="1"/>
    <col min="259" max="264" width="17.8796296296296" style="11" customWidth="1"/>
    <col min="265" max="512" width="9" style="11"/>
    <col min="513" max="513" width="12.25" style="11" customWidth="1"/>
    <col min="514" max="514" width="17.3796296296296" style="11" customWidth="1"/>
    <col min="515" max="520" width="17.8796296296296" style="11" customWidth="1"/>
    <col min="521" max="768" width="9" style="11"/>
    <col min="769" max="769" width="12.25" style="11" customWidth="1"/>
    <col min="770" max="770" width="17.3796296296296" style="11" customWidth="1"/>
    <col min="771" max="776" width="17.8796296296296" style="11" customWidth="1"/>
    <col min="777" max="1024" width="9" style="11"/>
    <col min="1025" max="1025" width="12.25" style="11" customWidth="1"/>
    <col min="1026" max="1026" width="17.3796296296296" style="11" customWidth="1"/>
    <col min="1027" max="1032" width="17.8796296296296" style="11" customWidth="1"/>
    <col min="1033" max="1280" width="9" style="11"/>
    <col min="1281" max="1281" width="12.25" style="11" customWidth="1"/>
    <col min="1282" max="1282" width="17.3796296296296" style="11" customWidth="1"/>
    <col min="1283" max="1288" width="17.8796296296296" style="11" customWidth="1"/>
    <col min="1289" max="1536" width="9" style="11"/>
    <col min="1537" max="1537" width="12.25" style="11" customWidth="1"/>
    <col min="1538" max="1538" width="17.3796296296296" style="11" customWidth="1"/>
    <col min="1539" max="1544" width="17.8796296296296" style="11" customWidth="1"/>
    <col min="1545" max="1792" width="9" style="11"/>
    <col min="1793" max="1793" width="12.25" style="11" customWidth="1"/>
    <col min="1794" max="1794" width="17.3796296296296" style="11" customWidth="1"/>
    <col min="1795" max="1800" width="17.8796296296296" style="11" customWidth="1"/>
    <col min="1801" max="2048" width="9" style="11"/>
    <col min="2049" max="2049" width="12.25" style="11" customWidth="1"/>
    <col min="2050" max="2050" width="17.3796296296296" style="11" customWidth="1"/>
    <col min="2051" max="2056" width="17.8796296296296" style="11" customWidth="1"/>
    <col min="2057" max="2304" width="9" style="11"/>
    <col min="2305" max="2305" width="12.25" style="11" customWidth="1"/>
    <col min="2306" max="2306" width="17.3796296296296" style="11" customWidth="1"/>
    <col min="2307" max="2312" width="17.8796296296296" style="11" customWidth="1"/>
    <col min="2313" max="2560" width="9" style="11"/>
    <col min="2561" max="2561" width="12.25" style="11" customWidth="1"/>
    <col min="2562" max="2562" width="17.3796296296296" style="11" customWidth="1"/>
    <col min="2563" max="2568" width="17.8796296296296" style="11" customWidth="1"/>
    <col min="2569" max="2816" width="9" style="11"/>
    <col min="2817" max="2817" width="12.25" style="11" customWidth="1"/>
    <col min="2818" max="2818" width="17.3796296296296" style="11" customWidth="1"/>
    <col min="2819" max="2824" width="17.8796296296296" style="11" customWidth="1"/>
    <col min="2825" max="3072" width="9" style="11"/>
    <col min="3073" max="3073" width="12.25" style="11" customWidth="1"/>
    <col min="3074" max="3074" width="17.3796296296296" style="11" customWidth="1"/>
    <col min="3075" max="3080" width="17.8796296296296" style="11" customWidth="1"/>
    <col min="3081" max="3328" width="9" style="11"/>
    <col min="3329" max="3329" width="12.25" style="11" customWidth="1"/>
    <col min="3330" max="3330" width="17.3796296296296" style="11" customWidth="1"/>
    <col min="3331" max="3336" width="17.8796296296296" style="11" customWidth="1"/>
    <col min="3337" max="3584" width="9" style="11"/>
    <col min="3585" max="3585" width="12.25" style="11" customWidth="1"/>
    <col min="3586" max="3586" width="17.3796296296296" style="11" customWidth="1"/>
    <col min="3587" max="3592" width="17.8796296296296" style="11" customWidth="1"/>
    <col min="3593" max="3840" width="9" style="11"/>
    <col min="3841" max="3841" width="12.25" style="11" customWidth="1"/>
    <col min="3842" max="3842" width="17.3796296296296" style="11" customWidth="1"/>
    <col min="3843" max="3848" width="17.8796296296296" style="11" customWidth="1"/>
    <col min="3849" max="4096" width="9" style="11"/>
    <col min="4097" max="4097" width="12.25" style="11" customWidth="1"/>
    <col min="4098" max="4098" width="17.3796296296296" style="11" customWidth="1"/>
    <col min="4099" max="4104" width="17.8796296296296" style="11" customWidth="1"/>
    <col min="4105" max="4352" width="9" style="11"/>
    <col min="4353" max="4353" width="12.25" style="11" customWidth="1"/>
    <col min="4354" max="4354" width="17.3796296296296" style="11" customWidth="1"/>
    <col min="4355" max="4360" width="17.8796296296296" style="11" customWidth="1"/>
    <col min="4361" max="4608" width="9" style="11"/>
    <col min="4609" max="4609" width="12.25" style="11" customWidth="1"/>
    <col min="4610" max="4610" width="17.3796296296296" style="11" customWidth="1"/>
    <col min="4611" max="4616" width="17.8796296296296" style="11" customWidth="1"/>
    <col min="4617" max="4864" width="9" style="11"/>
    <col min="4865" max="4865" width="12.25" style="11" customWidth="1"/>
    <col min="4866" max="4866" width="17.3796296296296" style="11" customWidth="1"/>
    <col min="4867" max="4872" width="17.8796296296296" style="11" customWidth="1"/>
    <col min="4873" max="5120" width="9" style="11"/>
    <col min="5121" max="5121" width="12.25" style="11" customWidth="1"/>
    <col min="5122" max="5122" width="17.3796296296296" style="11" customWidth="1"/>
    <col min="5123" max="5128" width="17.8796296296296" style="11" customWidth="1"/>
    <col min="5129" max="5376" width="9" style="11"/>
    <col min="5377" max="5377" width="12.25" style="11" customWidth="1"/>
    <col min="5378" max="5378" width="17.3796296296296" style="11" customWidth="1"/>
    <col min="5379" max="5384" width="17.8796296296296" style="11" customWidth="1"/>
    <col min="5385" max="5632" width="9" style="11"/>
    <col min="5633" max="5633" width="12.25" style="11" customWidth="1"/>
    <col min="5634" max="5634" width="17.3796296296296" style="11" customWidth="1"/>
    <col min="5635" max="5640" width="17.8796296296296" style="11" customWidth="1"/>
    <col min="5641" max="5888" width="9" style="11"/>
    <col min="5889" max="5889" width="12.25" style="11" customWidth="1"/>
    <col min="5890" max="5890" width="17.3796296296296" style="11" customWidth="1"/>
    <col min="5891" max="5896" width="17.8796296296296" style="11" customWidth="1"/>
    <col min="5897" max="6144" width="9" style="11"/>
    <col min="6145" max="6145" width="12.25" style="11" customWidth="1"/>
    <col min="6146" max="6146" width="17.3796296296296" style="11" customWidth="1"/>
    <col min="6147" max="6152" width="17.8796296296296" style="11" customWidth="1"/>
    <col min="6153" max="6400" width="9" style="11"/>
    <col min="6401" max="6401" width="12.25" style="11" customWidth="1"/>
    <col min="6402" max="6402" width="17.3796296296296" style="11" customWidth="1"/>
    <col min="6403" max="6408" width="17.8796296296296" style="11" customWidth="1"/>
    <col min="6409" max="6656" width="9" style="11"/>
    <col min="6657" max="6657" width="12.25" style="11" customWidth="1"/>
    <col min="6658" max="6658" width="17.3796296296296" style="11" customWidth="1"/>
    <col min="6659" max="6664" width="17.8796296296296" style="11" customWidth="1"/>
    <col min="6665" max="6912" width="9" style="11"/>
    <col min="6913" max="6913" width="12.25" style="11" customWidth="1"/>
    <col min="6914" max="6914" width="17.3796296296296" style="11" customWidth="1"/>
    <col min="6915" max="6920" width="17.8796296296296" style="11" customWidth="1"/>
    <col min="6921" max="7168" width="9" style="11"/>
    <col min="7169" max="7169" width="12.25" style="11" customWidth="1"/>
    <col min="7170" max="7170" width="17.3796296296296" style="11" customWidth="1"/>
    <col min="7171" max="7176" width="17.8796296296296" style="11" customWidth="1"/>
    <col min="7177" max="7424" width="9" style="11"/>
    <col min="7425" max="7425" width="12.25" style="11" customWidth="1"/>
    <col min="7426" max="7426" width="17.3796296296296" style="11" customWidth="1"/>
    <col min="7427" max="7432" width="17.8796296296296" style="11" customWidth="1"/>
    <col min="7433" max="7680" width="9" style="11"/>
    <col min="7681" max="7681" width="12.25" style="11" customWidth="1"/>
    <col min="7682" max="7682" width="17.3796296296296" style="11" customWidth="1"/>
    <col min="7683" max="7688" width="17.8796296296296" style="11" customWidth="1"/>
    <col min="7689" max="7936" width="9" style="11"/>
    <col min="7937" max="7937" width="12.25" style="11" customWidth="1"/>
    <col min="7938" max="7938" width="17.3796296296296" style="11" customWidth="1"/>
    <col min="7939" max="7944" width="17.8796296296296" style="11" customWidth="1"/>
    <col min="7945" max="8192" width="9" style="11"/>
    <col min="8193" max="8193" width="12.25" style="11" customWidth="1"/>
    <col min="8194" max="8194" width="17.3796296296296" style="11" customWidth="1"/>
    <col min="8195" max="8200" width="17.8796296296296" style="11" customWidth="1"/>
    <col min="8201" max="8448" width="9" style="11"/>
    <col min="8449" max="8449" width="12.25" style="11" customWidth="1"/>
    <col min="8450" max="8450" width="17.3796296296296" style="11" customWidth="1"/>
    <col min="8451" max="8456" width="17.8796296296296" style="11" customWidth="1"/>
    <col min="8457" max="8704" width="9" style="11"/>
    <col min="8705" max="8705" width="12.25" style="11" customWidth="1"/>
    <col min="8706" max="8706" width="17.3796296296296" style="11" customWidth="1"/>
    <col min="8707" max="8712" width="17.8796296296296" style="11" customWidth="1"/>
    <col min="8713" max="8960" width="9" style="11"/>
    <col min="8961" max="8961" width="12.25" style="11" customWidth="1"/>
    <col min="8962" max="8962" width="17.3796296296296" style="11" customWidth="1"/>
    <col min="8963" max="8968" width="17.8796296296296" style="11" customWidth="1"/>
    <col min="8969" max="9216" width="9" style="11"/>
    <col min="9217" max="9217" width="12.25" style="11" customWidth="1"/>
    <col min="9218" max="9218" width="17.3796296296296" style="11" customWidth="1"/>
    <col min="9219" max="9224" width="17.8796296296296" style="11" customWidth="1"/>
    <col min="9225" max="9472" width="9" style="11"/>
    <col min="9473" max="9473" width="12.25" style="11" customWidth="1"/>
    <col min="9474" max="9474" width="17.3796296296296" style="11" customWidth="1"/>
    <col min="9475" max="9480" width="17.8796296296296" style="11" customWidth="1"/>
    <col min="9481" max="9728" width="9" style="11"/>
    <col min="9729" max="9729" width="12.25" style="11" customWidth="1"/>
    <col min="9730" max="9730" width="17.3796296296296" style="11" customWidth="1"/>
    <col min="9731" max="9736" width="17.8796296296296" style="11" customWidth="1"/>
    <col min="9737" max="9984" width="9" style="11"/>
    <col min="9985" max="9985" width="12.25" style="11" customWidth="1"/>
    <col min="9986" max="9986" width="17.3796296296296" style="11" customWidth="1"/>
    <col min="9987" max="9992" width="17.8796296296296" style="11" customWidth="1"/>
    <col min="9993" max="10240" width="9" style="11"/>
    <col min="10241" max="10241" width="12.25" style="11" customWidth="1"/>
    <col min="10242" max="10242" width="17.3796296296296" style="11" customWidth="1"/>
    <col min="10243" max="10248" width="17.8796296296296" style="11" customWidth="1"/>
    <col min="10249" max="10496" width="9" style="11"/>
    <col min="10497" max="10497" width="12.25" style="11" customWidth="1"/>
    <col min="10498" max="10498" width="17.3796296296296" style="11" customWidth="1"/>
    <col min="10499" max="10504" width="17.8796296296296" style="11" customWidth="1"/>
    <col min="10505" max="10752" width="9" style="11"/>
    <col min="10753" max="10753" width="12.25" style="11" customWidth="1"/>
    <col min="10754" max="10754" width="17.3796296296296" style="11" customWidth="1"/>
    <col min="10755" max="10760" width="17.8796296296296" style="11" customWidth="1"/>
    <col min="10761" max="11008" width="9" style="11"/>
    <col min="11009" max="11009" width="12.25" style="11" customWidth="1"/>
    <col min="11010" max="11010" width="17.3796296296296" style="11" customWidth="1"/>
    <col min="11011" max="11016" width="17.8796296296296" style="11" customWidth="1"/>
    <col min="11017" max="11264" width="9" style="11"/>
    <col min="11265" max="11265" width="12.25" style="11" customWidth="1"/>
    <col min="11266" max="11266" width="17.3796296296296" style="11" customWidth="1"/>
    <col min="11267" max="11272" width="17.8796296296296" style="11" customWidth="1"/>
    <col min="11273" max="11520" width="9" style="11"/>
    <col min="11521" max="11521" width="12.25" style="11" customWidth="1"/>
    <col min="11522" max="11522" width="17.3796296296296" style="11" customWidth="1"/>
    <col min="11523" max="11528" width="17.8796296296296" style="11" customWidth="1"/>
    <col min="11529" max="11776" width="9" style="11"/>
    <col min="11777" max="11777" width="12.25" style="11" customWidth="1"/>
    <col min="11778" max="11778" width="17.3796296296296" style="11" customWidth="1"/>
    <col min="11779" max="11784" width="17.8796296296296" style="11" customWidth="1"/>
    <col min="11785" max="12032" width="9" style="11"/>
    <col min="12033" max="12033" width="12.25" style="11" customWidth="1"/>
    <col min="12034" max="12034" width="17.3796296296296" style="11" customWidth="1"/>
    <col min="12035" max="12040" width="17.8796296296296" style="11" customWidth="1"/>
    <col min="12041" max="12288" width="9" style="11"/>
    <col min="12289" max="12289" width="12.25" style="11" customWidth="1"/>
    <col min="12290" max="12290" width="17.3796296296296" style="11" customWidth="1"/>
    <col min="12291" max="12296" width="17.8796296296296" style="11" customWidth="1"/>
    <col min="12297" max="12544" width="9" style="11"/>
    <col min="12545" max="12545" width="12.25" style="11" customWidth="1"/>
    <col min="12546" max="12546" width="17.3796296296296" style="11" customWidth="1"/>
    <col min="12547" max="12552" width="17.8796296296296" style="11" customWidth="1"/>
    <col min="12553" max="12800" width="9" style="11"/>
    <col min="12801" max="12801" width="12.25" style="11" customWidth="1"/>
    <col min="12802" max="12802" width="17.3796296296296" style="11" customWidth="1"/>
    <col min="12803" max="12808" width="17.8796296296296" style="11" customWidth="1"/>
    <col min="12809" max="13056" width="9" style="11"/>
    <col min="13057" max="13057" width="12.25" style="11" customWidth="1"/>
    <col min="13058" max="13058" width="17.3796296296296" style="11" customWidth="1"/>
    <col min="13059" max="13064" width="17.8796296296296" style="11" customWidth="1"/>
    <col min="13065" max="13312" width="9" style="11"/>
    <col min="13313" max="13313" width="12.25" style="11" customWidth="1"/>
    <col min="13314" max="13314" width="17.3796296296296" style="11" customWidth="1"/>
    <col min="13315" max="13320" width="17.8796296296296" style="11" customWidth="1"/>
    <col min="13321" max="13568" width="9" style="11"/>
    <col min="13569" max="13569" width="12.25" style="11" customWidth="1"/>
    <col min="13570" max="13570" width="17.3796296296296" style="11" customWidth="1"/>
    <col min="13571" max="13576" width="17.8796296296296" style="11" customWidth="1"/>
    <col min="13577" max="13824" width="9" style="11"/>
    <col min="13825" max="13825" width="12.25" style="11" customWidth="1"/>
    <col min="13826" max="13826" width="17.3796296296296" style="11" customWidth="1"/>
    <col min="13827" max="13832" width="17.8796296296296" style="11" customWidth="1"/>
    <col min="13833" max="14080" width="9" style="11"/>
    <col min="14081" max="14081" width="12.25" style="11" customWidth="1"/>
    <col min="14082" max="14082" width="17.3796296296296" style="11" customWidth="1"/>
    <col min="14083" max="14088" width="17.8796296296296" style="11" customWidth="1"/>
    <col min="14089" max="14336" width="9" style="11"/>
    <col min="14337" max="14337" width="12.25" style="11" customWidth="1"/>
    <col min="14338" max="14338" width="17.3796296296296" style="11" customWidth="1"/>
    <col min="14339" max="14344" width="17.8796296296296" style="11" customWidth="1"/>
    <col min="14345" max="14592" width="9" style="11"/>
    <col min="14593" max="14593" width="12.25" style="11" customWidth="1"/>
    <col min="14594" max="14594" width="17.3796296296296" style="11" customWidth="1"/>
    <col min="14595" max="14600" width="17.8796296296296" style="11" customWidth="1"/>
    <col min="14601" max="14848" width="9" style="11"/>
    <col min="14849" max="14849" width="12.25" style="11" customWidth="1"/>
    <col min="14850" max="14850" width="17.3796296296296" style="11" customWidth="1"/>
    <col min="14851" max="14856" width="17.8796296296296" style="11" customWidth="1"/>
    <col min="14857" max="15104" width="9" style="11"/>
    <col min="15105" max="15105" width="12.25" style="11" customWidth="1"/>
    <col min="15106" max="15106" width="17.3796296296296" style="11" customWidth="1"/>
    <col min="15107" max="15112" width="17.8796296296296" style="11" customWidth="1"/>
    <col min="15113" max="15360" width="9" style="11"/>
    <col min="15361" max="15361" width="12.25" style="11" customWidth="1"/>
    <col min="15362" max="15362" width="17.3796296296296" style="11" customWidth="1"/>
    <col min="15363" max="15368" width="17.8796296296296" style="11" customWidth="1"/>
    <col min="15369" max="15616" width="9" style="11"/>
    <col min="15617" max="15617" width="12.25" style="11" customWidth="1"/>
    <col min="15618" max="15618" width="17.3796296296296" style="11" customWidth="1"/>
    <col min="15619" max="15624" width="17.8796296296296" style="11" customWidth="1"/>
    <col min="15625" max="15872" width="9" style="11"/>
    <col min="15873" max="15873" width="12.25" style="11" customWidth="1"/>
    <col min="15874" max="15874" width="17.3796296296296" style="11" customWidth="1"/>
    <col min="15875" max="15880" width="17.8796296296296" style="11" customWidth="1"/>
    <col min="15881" max="16128" width="9" style="11"/>
    <col min="16129" max="16129" width="12.25" style="11" customWidth="1"/>
    <col min="16130" max="16130" width="17.3796296296296" style="11" customWidth="1"/>
    <col min="16131" max="16136" width="17.8796296296296" style="11" customWidth="1"/>
    <col min="16137" max="16384" width="9" style="11"/>
  </cols>
  <sheetData>
    <row r="1" ht="24" customHeight="1" spans="1:12">
      <c r="A1" s="1" t="s">
        <v>1295</v>
      </c>
    </row>
    <row r="2" ht="30" customHeight="1" spans="1:12">
      <c r="A2" s="13" t="s">
        <v>1296</v>
      </c>
      <c r="B2" s="13"/>
      <c r="C2" s="13"/>
      <c r="D2" s="13"/>
      <c r="E2" s="13"/>
      <c r="F2" s="13"/>
      <c r="G2" s="13"/>
      <c r="H2" s="13"/>
      <c r="I2" s="13"/>
      <c r="J2" s="13"/>
      <c r="K2" s="13"/>
      <c r="L2" s="13"/>
    </row>
    <row r="3" ht="24" customHeight="1" spans="1:12">
      <c r="A3" s="14"/>
      <c r="B3" s="14"/>
      <c r="C3" s="14"/>
      <c r="D3" s="14"/>
      <c r="E3" s="14"/>
      <c r="F3" s="14"/>
      <c r="G3" s="14"/>
      <c r="H3" s="14"/>
      <c r="I3" s="14"/>
      <c r="J3" s="14"/>
      <c r="K3" s="15" t="s">
        <v>73</v>
      </c>
      <c r="L3" s="15"/>
    </row>
    <row r="4" ht="34.5" customHeight="1" spans="1:12">
      <c r="A4" s="16" t="s">
        <v>1297</v>
      </c>
      <c r="B4" s="16" t="s">
        <v>1298</v>
      </c>
      <c r="C4" s="16" t="s">
        <v>1299</v>
      </c>
      <c r="D4" s="17" t="s">
        <v>1171</v>
      </c>
      <c r="E4" s="17" t="s">
        <v>1300</v>
      </c>
      <c r="F4" s="17" t="s">
        <v>1301</v>
      </c>
      <c r="G4" s="17" t="s">
        <v>1302</v>
      </c>
      <c r="H4" s="17" t="s">
        <v>1303</v>
      </c>
      <c r="I4" s="17" t="s">
        <v>1304</v>
      </c>
      <c r="J4" s="18" t="s">
        <v>1305</v>
      </c>
      <c r="K4" s="18" t="s">
        <v>1306</v>
      </c>
      <c r="L4" s="17" t="s">
        <v>1307</v>
      </c>
    </row>
    <row r="5" ht="26.25" customHeight="1" spans="1:12">
      <c r="A5" s="19" t="s">
        <v>81</v>
      </c>
      <c r="B5" s="20"/>
      <c r="C5" s="20"/>
      <c r="D5" s="20"/>
      <c r="E5" s="20"/>
      <c r="F5" s="20"/>
      <c r="G5" s="20"/>
      <c r="H5" s="20"/>
      <c r="I5" s="21"/>
      <c r="J5" s="18">
        <f>SUM(J6:J12)</f>
        <v>13400</v>
      </c>
      <c r="K5" s="18" t="s">
        <v>1308</v>
      </c>
      <c r="L5" s="18" t="s">
        <v>1308</v>
      </c>
    </row>
    <row r="6" ht="33" customHeight="1" spans="1:12">
      <c r="A6" s="22" t="s">
        <v>1309</v>
      </c>
      <c r="B6" s="23">
        <v>2025</v>
      </c>
      <c r="C6" s="23">
        <v>2035</v>
      </c>
      <c r="D6" s="24" t="s">
        <v>1310</v>
      </c>
      <c r="E6" s="25">
        <v>199203</v>
      </c>
      <c r="F6" s="26" t="s">
        <v>1311</v>
      </c>
      <c r="G6" s="27">
        <v>45764</v>
      </c>
      <c r="H6" s="24" t="s">
        <v>1312</v>
      </c>
      <c r="I6" s="28" t="s">
        <v>1313</v>
      </c>
      <c r="J6" s="29">
        <v>2000</v>
      </c>
      <c r="K6" s="29">
        <v>1.7</v>
      </c>
      <c r="L6" s="30" t="s">
        <v>1314</v>
      </c>
    </row>
    <row r="7" ht="33" customHeight="1" spans="1:12">
      <c r="A7" s="22" t="s">
        <v>1309</v>
      </c>
      <c r="B7" s="23">
        <v>2025</v>
      </c>
      <c r="C7" s="23">
        <v>2035</v>
      </c>
      <c r="D7" s="24" t="s">
        <v>1310</v>
      </c>
      <c r="E7" s="25">
        <v>234980</v>
      </c>
      <c r="F7" s="26" t="s">
        <v>1315</v>
      </c>
      <c r="G7" s="27">
        <v>45881</v>
      </c>
      <c r="H7" s="24" t="s">
        <v>1312</v>
      </c>
      <c r="I7" s="28" t="s">
        <v>1313</v>
      </c>
      <c r="J7" s="29">
        <v>1500</v>
      </c>
      <c r="K7" s="29">
        <v>1.93</v>
      </c>
      <c r="L7" s="30" t="s">
        <v>1314</v>
      </c>
    </row>
    <row r="8" ht="30" customHeight="1" spans="1:12">
      <c r="A8" s="22" t="s">
        <v>1316</v>
      </c>
      <c r="B8" s="22">
        <v>2025</v>
      </c>
      <c r="C8" s="22">
        <v>2040</v>
      </c>
      <c r="D8" s="31" t="s">
        <v>1310</v>
      </c>
      <c r="E8" s="25">
        <v>2505235</v>
      </c>
      <c r="F8" s="26" t="s">
        <v>1317</v>
      </c>
      <c r="G8" s="27">
        <v>45735</v>
      </c>
      <c r="H8" s="22" t="s">
        <v>1318</v>
      </c>
      <c r="I8" s="22" t="s">
        <v>1319</v>
      </c>
      <c r="J8" s="29">
        <v>2000</v>
      </c>
      <c r="K8" s="22">
        <v>2.16</v>
      </c>
      <c r="L8" s="30" t="s">
        <v>1320</v>
      </c>
    </row>
    <row r="9" ht="30" customHeight="1" spans="1:12">
      <c r="A9" s="22" t="s">
        <v>1316</v>
      </c>
      <c r="B9" s="22">
        <v>2025</v>
      </c>
      <c r="C9" s="22">
        <v>2040</v>
      </c>
      <c r="D9" s="31" t="s">
        <v>1310</v>
      </c>
      <c r="E9" s="25">
        <v>2505497</v>
      </c>
      <c r="F9" s="26" t="s">
        <v>1321</v>
      </c>
      <c r="G9" s="27">
        <v>45820</v>
      </c>
      <c r="H9" s="22" t="s">
        <v>1318</v>
      </c>
      <c r="I9" s="22" t="s">
        <v>1319</v>
      </c>
      <c r="J9" s="29">
        <v>2000</v>
      </c>
      <c r="K9" s="22">
        <v>2.03</v>
      </c>
      <c r="L9" s="30" t="s">
        <v>1322</v>
      </c>
    </row>
    <row r="10" ht="30" customHeight="1" spans="1:12">
      <c r="A10" s="22" t="s">
        <v>1316</v>
      </c>
      <c r="B10" s="22">
        <v>2025</v>
      </c>
      <c r="C10" s="22">
        <v>2040</v>
      </c>
      <c r="D10" s="31" t="s">
        <v>1051</v>
      </c>
      <c r="E10" s="25">
        <v>2505497</v>
      </c>
      <c r="F10" s="26" t="s">
        <v>1321</v>
      </c>
      <c r="G10" s="27">
        <v>45820</v>
      </c>
      <c r="H10" s="22" t="s">
        <v>1318</v>
      </c>
      <c r="I10" s="22" t="s">
        <v>1319</v>
      </c>
      <c r="J10" s="29">
        <v>3000</v>
      </c>
      <c r="K10" s="22">
        <v>2.03</v>
      </c>
      <c r="L10" s="30" t="s">
        <v>1323</v>
      </c>
    </row>
    <row r="11" ht="30" customHeight="1" spans="1:12">
      <c r="A11" s="22" t="s">
        <v>1316</v>
      </c>
      <c r="B11" s="22">
        <v>2025</v>
      </c>
      <c r="C11" s="22">
        <v>2045</v>
      </c>
      <c r="D11" s="31" t="s">
        <v>1051</v>
      </c>
      <c r="E11" s="25">
        <v>2571435</v>
      </c>
      <c r="F11" s="26" t="s">
        <v>1324</v>
      </c>
      <c r="G11" s="27">
        <v>46000</v>
      </c>
      <c r="H11" s="22" t="s">
        <v>1318</v>
      </c>
      <c r="I11" s="22" t="s">
        <v>1325</v>
      </c>
      <c r="J11" s="29">
        <v>1900</v>
      </c>
      <c r="K11" s="22">
        <v>2.49</v>
      </c>
      <c r="L11" s="30" t="s">
        <v>1326</v>
      </c>
    </row>
    <row r="12" ht="30" customHeight="1" spans="1:12">
      <c r="A12" s="22" t="s">
        <v>1316</v>
      </c>
      <c r="B12" s="22">
        <v>2025</v>
      </c>
      <c r="C12" s="22">
        <v>2040</v>
      </c>
      <c r="D12" s="31" t="s">
        <v>1054</v>
      </c>
      <c r="E12" s="25">
        <v>2505497</v>
      </c>
      <c r="F12" s="26" t="s">
        <v>1321</v>
      </c>
      <c r="G12" s="27">
        <v>45820</v>
      </c>
      <c r="H12" s="22" t="s">
        <v>1318</v>
      </c>
      <c r="I12" s="22" t="s">
        <v>1319</v>
      </c>
      <c r="J12" s="29">
        <v>1000</v>
      </c>
      <c r="K12" s="22">
        <v>2.03</v>
      </c>
      <c r="L12" s="30" t="s">
        <v>1327</v>
      </c>
    </row>
    <row r="13" ht="30" customHeight="1"/>
    <row r="14" ht="30" customHeight="1"/>
    <row r="15" ht="30" customHeight="1"/>
    <row r="16" ht="30" customHeight="1"/>
    <row r="17" ht="30" customHeight="1"/>
  </sheetData>
  <mergeCells count="3">
    <mergeCell ref="A2:L2"/>
    <mergeCell ref="K3:L3"/>
    <mergeCell ref="A5:I5"/>
  </mergeCells>
  <printOptions horizontalCentered="1"/>
  <pageMargins left="0.984027777777778" right="0.700694444444445" top="0.751388888888889" bottom="0.751388888888889" header="0.297916666666667" footer="0.297916666666667"/>
  <pageSetup paperSize="9" scale="81" orientation="landscape" horizontalDpi="600"/>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11"/>
  <sheetViews>
    <sheetView zoomScale="85" zoomScaleNormal="85" workbookViewId="0">
      <selection activeCell="A1" sqref="A1"/>
    </sheetView>
  </sheetViews>
  <sheetFormatPr defaultColWidth="9" defaultRowHeight="13.8" outlineLevelCol="1"/>
  <cols>
    <col min="1" max="1" width="52.75" customWidth="1"/>
    <col min="2" max="2" width="43.25" customWidth="1"/>
  </cols>
  <sheetData>
    <row r="1" ht="27.75" customHeight="1" spans="1:2">
      <c r="A1" s="1" t="s">
        <v>1328</v>
      </c>
    </row>
    <row r="2" ht="40.5" customHeight="1" spans="1:2">
      <c r="A2" s="2" t="s">
        <v>48</v>
      </c>
      <c r="B2" s="2"/>
    </row>
    <row r="3" ht="24.75" customHeight="1" spans="1:2">
      <c r="A3" s="3"/>
      <c r="B3" s="4" t="s">
        <v>73</v>
      </c>
    </row>
    <row r="4" ht="48" customHeight="1" spans="1:2">
      <c r="A4" s="5" t="s">
        <v>1329</v>
      </c>
      <c r="B4" s="5" t="s">
        <v>1330</v>
      </c>
    </row>
    <row r="5" ht="41.25" customHeight="1" spans="1:2">
      <c r="A5" s="6" t="s">
        <v>1331</v>
      </c>
      <c r="B5" s="7">
        <v>2270</v>
      </c>
    </row>
    <row r="6" ht="41.25" customHeight="1" spans="1:2">
      <c r="A6" s="8" t="s">
        <v>1332</v>
      </c>
      <c r="B6" s="9">
        <v>310</v>
      </c>
    </row>
    <row r="7" ht="41.25" customHeight="1" spans="1:2">
      <c r="A7" s="8" t="s">
        <v>1333</v>
      </c>
      <c r="B7" s="9">
        <v>420</v>
      </c>
    </row>
    <row r="8" ht="41.25" customHeight="1" spans="1:2">
      <c r="A8" s="8" t="s">
        <v>1334</v>
      </c>
      <c r="B8" s="9">
        <v>1540</v>
      </c>
    </row>
    <row r="9" ht="41.25" customHeight="1" spans="1:2">
      <c r="A9" s="8" t="s">
        <v>1335</v>
      </c>
      <c r="B9" s="9"/>
    </row>
    <row r="10" ht="41.25" customHeight="1" spans="1:2">
      <c r="A10" s="8" t="s">
        <v>1336</v>
      </c>
      <c r="B10" s="9">
        <v>1540</v>
      </c>
    </row>
    <row r="11" ht="190.5" customHeight="1" spans="1:2">
      <c r="A11" s="10" t="s">
        <v>1337</v>
      </c>
      <c r="B11" s="10"/>
    </row>
  </sheetData>
  <mergeCells count="2">
    <mergeCell ref="A2:B2"/>
    <mergeCell ref="A11:B11"/>
  </mergeCells>
  <printOptions horizontalCentered="1"/>
  <pageMargins left="0.984027777777778" right="0.700694444444445" top="0.751388888888889" bottom="0.751388888888889" header="0.297916666666667" footer="0.297916666666667"/>
  <pageSetup paperSize="9" scale="89"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33</vt:i4>
      </vt:variant>
    </vt:vector>
  </HeadingPairs>
  <TitlesOfParts>
    <vt:vector size="33" baseType="lpstr">
      <vt:lpstr>封皮</vt:lpstr>
      <vt:lpstr>目录</vt:lpstr>
      <vt:lpstr>名词解释</vt:lpstr>
      <vt:lpstr>附表1</vt:lpstr>
      <vt:lpstr>附表2</vt:lpstr>
      <vt:lpstr>附表3</vt:lpstr>
      <vt:lpstr>附表4</vt:lpstr>
      <vt:lpstr>附表5</vt:lpstr>
      <vt:lpstr>附表6</vt:lpstr>
      <vt:lpstr>附表7</vt:lpstr>
      <vt:lpstr>附表8</vt:lpstr>
      <vt:lpstr>附表9</vt:lpstr>
      <vt:lpstr>附表10</vt:lpstr>
      <vt:lpstr>附表11</vt:lpstr>
      <vt:lpstr>附表12</vt:lpstr>
      <vt:lpstr>附表13</vt:lpstr>
      <vt:lpstr>附表14</vt:lpstr>
      <vt:lpstr>附表15</vt:lpstr>
      <vt:lpstr>附表16</vt:lpstr>
      <vt:lpstr>附表17</vt:lpstr>
      <vt:lpstr>附表18</vt:lpstr>
      <vt:lpstr>附表19</vt:lpstr>
      <vt:lpstr>附表20</vt:lpstr>
      <vt:lpstr>附表21</vt:lpstr>
      <vt:lpstr>附表22</vt:lpstr>
      <vt:lpstr>附表23</vt:lpstr>
      <vt:lpstr>附表24</vt:lpstr>
      <vt:lpstr>附表26</vt:lpstr>
      <vt:lpstr>附表27</vt:lpstr>
      <vt:lpstr>附表28</vt:lpstr>
      <vt:lpstr>附表29</vt:lpstr>
      <vt:lpstr>附表30</vt:lpstr>
      <vt:lpstr>附表31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柯山梦未醒</cp:lastModifiedBy>
  <dcterms:created xsi:type="dcterms:W3CDTF">2015-06-05T18:19:00Z</dcterms:created>
  <cp:lastPrinted>2025-04-29T07:48:00Z</cp:lastPrinted>
  <dcterms:modified xsi:type="dcterms:W3CDTF">2026-08-03T07:10:21Z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E2C3CEE497C6431390423EB1C86FEAB7_12</vt:lpwstr>
  </property>
  <property fmtid="{D5CDD505-2E9C-101B-9397-08002B2CF9AE}" pid="3" name="KSOProductBuildVer">
    <vt:lpwstr>2052-12.1.0.26885</vt:lpwstr>
  </property>
  <property fmtid="{D5CDD505-2E9C-101B-9397-08002B2CF9AE}" pid="4" name="CalculationRule">
    <vt:i4>0</vt:i4>
  </property>
</Properties>
</file>